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E:\сайт\tecnoshans2006.ru\tecnoshans2006.ru\docs\"/>
    </mc:Choice>
  </mc:AlternateContent>
  <workbookProtection workbookPassword="DFF2" lockStructure="1" lockWindows="1"/>
  <bookViews>
    <workbookView xWindow="120" yWindow="300" windowWidth="9735" windowHeight="7140" tabRatio="628"/>
  </bookViews>
  <sheets>
    <sheet name="Прайс-лист" sheetId="5" r:id="rId1"/>
    <sheet name="Заявка" sheetId="6" r:id="rId2"/>
    <sheet name="Заявка (2)" sheetId="7" state="hidden" r:id="rId3"/>
  </sheets>
  <definedNames>
    <definedName name="_xlnm._FilterDatabase" localSheetId="1" hidden="1">Заявка!$A$11:$H$47</definedName>
    <definedName name="_xlnm._FilterDatabase" localSheetId="2" hidden="1">'Заявка (2)'!$A$11:$H$47</definedName>
    <definedName name="_xlnm.Criteria" localSheetId="1">Заявка!$C$13</definedName>
    <definedName name="_xlnm.Criteria" localSheetId="2">'Заявка (2)'!$C$13</definedName>
    <definedName name="_xlnm.Print_Area" localSheetId="1">Заявка!$A$1:$H$47</definedName>
    <definedName name="_xlnm.Print_Area" localSheetId="2">'Заявка (2)'!$A$1:$H$47</definedName>
    <definedName name="_xlnm.Print_Area" localSheetId="0">'Прайс-лист'!$A$1:$F$229</definedName>
  </definedNames>
  <calcPr calcId="152511"/>
</workbook>
</file>

<file path=xl/calcChain.xml><?xml version="1.0" encoding="utf-8"?>
<calcChain xmlns="http://schemas.openxmlformats.org/spreadsheetml/2006/main">
  <c r="F10" i="6" l="1"/>
  <c r="B12" i="7" l="1"/>
  <c r="B13" i="7"/>
  <c r="C13" i="7" s="1"/>
  <c r="F13" i="7" s="1"/>
  <c r="F13" i="6" s="1"/>
  <c r="B14" i="7"/>
  <c r="B15" i="7"/>
  <c r="B16" i="7"/>
  <c r="B17" i="7"/>
  <c r="C17" i="7" s="1"/>
  <c r="C17" i="6" s="1"/>
  <c r="B18" i="7"/>
  <c r="B19" i="7"/>
  <c r="C19" i="7" s="1"/>
  <c r="C19" i="6" s="1"/>
  <c r="B20" i="7"/>
  <c r="B21" i="7"/>
  <c r="C21" i="7" s="1"/>
  <c r="C21" i="6" s="1"/>
  <c r="B22" i="7"/>
  <c r="B23" i="7"/>
  <c r="B24" i="7"/>
  <c r="B25" i="7"/>
  <c r="C25" i="7" s="1"/>
  <c r="C25" i="6" s="1"/>
  <c r="B26" i="7"/>
  <c r="B27" i="7"/>
  <c r="C27" i="7" s="1"/>
  <c r="C27" i="6" s="1"/>
  <c r="B28" i="7"/>
  <c r="B29" i="7"/>
  <c r="C29" i="7" s="1"/>
  <c r="C29" i="6" s="1"/>
  <c r="B30" i="7"/>
  <c r="B31" i="7"/>
  <c r="B32" i="7"/>
  <c r="B33" i="7"/>
  <c r="C33" i="7" s="1"/>
  <c r="F33" i="7" s="1"/>
  <c r="F33" i="6" s="1"/>
  <c r="B34" i="7"/>
  <c r="B35" i="7"/>
  <c r="C35" i="7" s="1"/>
  <c r="F35" i="7" s="1"/>
  <c r="F35" i="6" s="1"/>
  <c r="B36" i="7"/>
  <c r="B37" i="7"/>
  <c r="C37" i="7" s="1"/>
  <c r="C37" i="6" s="1"/>
  <c r="B38" i="7"/>
  <c r="B39" i="7"/>
  <c r="B40" i="7"/>
  <c r="B41" i="7"/>
  <c r="C41" i="7" s="1"/>
  <c r="C41" i="6" s="1"/>
  <c r="B42" i="7"/>
  <c r="B43" i="7"/>
  <c r="C43" i="7" s="1"/>
  <c r="F43" i="7" s="1"/>
  <c r="F43" i="6" s="1"/>
  <c r="B44" i="7"/>
  <c r="B45" i="7"/>
  <c r="C45" i="7" s="1"/>
  <c r="I45" i="7" s="1"/>
  <c r="I45" i="6" s="1"/>
  <c r="B46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C46" i="7"/>
  <c r="C46" i="6" s="1"/>
  <c r="C44" i="7"/>
  <c r="C44" i="6" s="1"/>
  <c r="C42" i="7"/>
  <c r="C42" i="6" s="1"/>
  <c r="C40" i="7"/>
  <c r="C40" i="6" s="1"/>
  <c r="C39" i="7"/>
  <c r="F39" i="7" s="1"/>
  <c r="F39" i="6" s="1"/>
  <c r="C38" i="7"/>
  <c r="C38" i="6" s="1"/>
  <c r="C36" i="7"/>
  <c r="C36" i="6" s="1"/>
  <c r="C34" i="7"/>
  <c r="C34" i="6" s="1"/>
  <c r="C32" i="7"/>
  <c r="C32" i="6" s="1"/>
  <c r="C31" i="7"/>
  <c r="C31" i="6" s="1"/>
  <c r="C30" i="7"/>
  <c r="C30" i="6" s="1"/>
  <c r="C28" i="7"/>
  <c r="C28" i="6" s="1"/>
  <c r="C26" i="7"/>
  <c r="C26" i="6" s="1"/>
  <c r="C24" i="7"/>
  <c r="C24" i="6" s="1"/>
  <c r="C23" i="7"/>
  <c r="C23" i="6" s="1"/>
  <c r="C22" i="7"/>
  <c r="C22" i="6" s="1"/>
  <c r="C20" i="7"/>
  <c r="C20" i="6" s="1"/>
  <c r="C18" i="7"/>
  <c r="C18" i="6" s="1"/>
  <c r="C16" i="7"/>
  <c r="C16" i="6" s="1"/>
  <c r="C15" i="7"/>
  <c r="C15" i="6" s="1"/>
  <c r="C14" i="7"/>
  <c r="C14" i="6" s="1"/>
  <c r="C12" i="7"/>
  <c r="C3" i="7"/>
  <c r="C43" i="6" l="1"/>
  <c r="C39" i="6"/>
  <c r="C35" i="6"/>
  <c r="E12" i="7"/>
  <c r="E12" i="6" s="1"/>
  <c r="C12" i="6"/>
  <c r="C45" i="6"/>
  <c r="C33" i="6"/>
  <c r="C13" i="6"/>
  <c r="H33" i="7"/>
  <c r="H33" i="6" s="1"/>
  <c r="F18" i="7"/>
  <c r="F34" i="7"/>
  <c r="F34" i="6" s="1"/>
  <c r="F36" i="7"/>
  <c r="F36" i="6" s="1"/>
  <c r="F38" i="7"/>
  <c r="F38" i="6" s="1"/>
  <c r="F40" i="7"/>
  <c r="F40" i="6" s="1"/>
  <c r="F42" i="7"/>
  <c r="F42" i="6" s="1"/>
  <c r="F44" i="7"/>
  <c r="F44" i="6" s="1"/>
  <c r="I46" i="7"/>
  <c r="I46" i="6" s="1"/>
  <c r="F46" i="7"/>
  <c r="F46" i="6" s="1"/>
  <c r="F31" i="7"/>
  <c r="F31" i="6" s="1"/>
  <c r="F27" i="7"/>
  <c r="F27" i="6" s="1"/>
  <c r="F23" i="7"/>
  <c r="F23" i="6" s="1"/>
  <c r="F19" i="7"/>
  <c r="F15" i="7"/>
  <c r="F14" i="7"/>
  <c r="F16" i="7"/>
  <c r="F20" i="7"/>
  <c r="F20" i="6" s="1"/>
  <c r="F22" i="7"/>
  <c r="F22" i="6" s="1"/>
  <c r="F24" i="7"/>
  <c r="F24" i="6" s="1"/>
  <c r="F26" i="7"/>
  <c r="F26" i="6" s="1"/>
  <c r="F28" i="7"/>
  <c r="F28" i="6" s="1"/>
  <c r="F30" i="7"/>
  <c r="F30" i="6" s="1"/>
  <c r="F32" i="7"/>
  <c r="F32" i="6" s="1"/>
  <c r="H35" i="7"/>
  <c r="H35" i="6" s="1"/>
  <c r="H39" i="7"/>
  <c r="H39" i="6" s="1"/>
  <c r="H43" i="7"/>
  <c r="H43" i="6" s="1"/>
  <c r="F45" i="7"/>
  <c r="F45" i="6" s="1"/>
  <c r="F41" i="7"/>
  <c r="F41" i="6" s="1"/>
  <c r="F37" i="7"/>
  <c r="F37" i="6" s="1"/>
  <c r="F29" i="7"/>
  <c r="F29" i="6" s="1"/>
  <c r="F25" i="7"/>
  <c r="F25" i="6" s="1"/>
  <c r="F21" i="7"/>
  <c r="F21" i="6" s="1"/>
  <c r="F17" i="7"/>
  <c r="H13" i="7"/>
  <c r="H13" i="6" s="1"/>
  <c r="F12" i="7"/>
  <c r="F12" i="6" s="1"/>
  <c r="E16" i="7"/>
  <c r="E16" i="6" s="1"/>
  <c r="E14" i="7"/>
  <c r="E14" i="6" s="1"/>
  <c r="E18" i="7"/>
  <c r="E18" i="6" s="1"/>
  <c r="I15" i="7"/>
  <c r="I15" i="6" s="1"/>
  <c r="I13" i="7"/>
  <c r="I13" i="6" s="1"/>
  <c r="I17" i="7"/>
  <c r="I17" i="6" s="1"/>
  <c r="E13" i="7"/>
  <c r="E13" i="6" s="1"/>
  <c r="I14" i="7"/>
  <c r="I14" i="6" s="1"/>
  <c r="E15" i="7"/>
  <c r="E15" i="6" s="1"/>
  <c r="I16" i="7"/>
  <c r="I16" i="6" s="1"/>
  <c r="E17" i="7"/>
  <c r="E17" i="6" s="1"/>
  <c r="I18" i="7"/>
  <c r="I18" i="6" s="1"/>
  <c r="I12" i="7"/>
  <c r="I12" i="6" s="1"/>
  <c r="I20" i="7"/>
  <c r="I20" i="6" s="1"/>
  <c r="E20" i="7"/>
  <c r="E20" i="6" s="1"/>
  <c r="I22" i="7"/>
  <c r="I22" i="6" s="1"/>
  <c r="E22" i="7"/>
  <c r="E22" i="6" s="1"/>
  <c r="I24" i="7"/>
  <c r="I24" i="6" s="1"/>
  <c r="E24" i="7"/>
  <c r="E24" i="6" s="1"/>
  <c r="I30" i="7"/>
  <c r="I30" i="6" s="1"/>
  <c r="E30" i="7"/>
  <c r="E30" i="6" s="1"/>
  <c r="I36" i="7"/>
  <c r="I36" i="6" s="1"/>
  <c r="E36" i="7"/>
  <c r="E36" i="6" s="1"/>
  <c r="I38" i="7"/>
  <c r="I38" i="6" s="1"/>
  <c r="E38" i="7"/>
  <c r="E38" i="6" s="1"/>
  <c r="I19" i="7"/>
  <c r="I19" i="6" s="1"/>
  <c r="E19" i="7"/>
  <c r="E19" i="6" s="1"/>
  <c r="H20" i="7"/>
  <c r="H20" i="6" s="1"/>
  <c r="I21" i="7"/>
  <c r="I21" i="6" s="1"/>
  <c r="E21" i="7"/>
  <c r="E21" i="6" s="1"/>
  <c r="I23" i="7"/>
  <c r="I23" i="6" s="1"/>
  <c r="E23" i="7"/>
  <c r="E23" i="6" s="1"/>
  <c r="I25" i="7"/>
  <c r="I25" i="6" s="1"/>
  <c r="E25" i="7"/>
  <c r="E25" i="6" s="1"/>
  <c r="I27" i="7"/>
  <c r="I27" i="6" s="1"/>
  <c r="E27" i="7"/>
  <c r="E27" i="6" s="1"/>
  <c r="I29" i="7"/>
  <c r="I29" i="6" s="1"/>
  <c r="E29" i="7"/>
  <c r="E29" i="6" s="1"/>
  <c r="I31" i="7"/>
  <c r="I31" i="6" s="1"/>
  <c r="E31" i="7"/>
  <c r="E31" i="6" s="1"/>
  <c r="I33" i="7"/>
  <c r="I33" i="6" s="1"/>
  <c r="E33" i="7"/>
  <c r="E33" i="6" s="1"/>
  <c r="I35" i="7"/>
  <c r="I35" i="6" s="1"/>
  <c r="E35" i="7"/>
  <c r="E35" i="6" s="1"/>
  <c r="I37" i="7"/>
  <c r="I37" i="6" s="1"/>
  <c r="E37" i="7"/>
  <c r="E37" i="6" s="1"/>
  <c r="I39" i="7"/>
  <c r="I39" i="6" s="1"/>
  <c r="E39" i="7"/>
  <c r="E39" i="6" s="1"/>
  <c r="I41" i="7"/>
  <c r="I41" i="6" s="1"/>
  <c r="E41" i="7"/>
  <c r="E41" i="6" s="1"/>
  <c r="I43" i="7"/>
  <c r="I43" i="6" s="1"/>
  <c r="E43" i="7"/>
  <c r="E43" i="6" s="1"/>
  <c r="I26" i="7"/>
  <c r="I26" i="6" s="1"/>
  <c r="E26" i="7"/>
  <c r="E26" i="6" s="1"/>
  <c r="I28" i="7"/>
  <c r="I28" i="6" s="1"/>
  <c r="E28" i="7"/>
  <c r="E28" i="6" s="1"/>
  <c r="I32" i="7"/>
  <c r="I32" i="6" s="1"/>
  <c r="E32" i="7"/>
  <c r="E32" i="6" s="1"/>
  <c r="I34" i="7"/>
  <c r="I34" i="6" s="1"/>
  <c r="E34" i="7"/>
  <c r="E34" i="6" s="1"/>
  <c r="I40" i="7"/>
  <c r="I40" i="6" s="1"/>
  <c r="E40" i="7"/>
  <c r="E40" i="6" s="1"/>
  <c r="I42" i="7"/>
  <c r="I42" i="6" s="1"/>
  <c r="E42" i="7"/>
  <c r="E42" i="6" s="1"/>
  <c r="I44" i="7"/>
  <c r="I44" i="6" s="1"/>
  <c r="E44" i="7"/>
  <c r="E44" i="6" s="1"/>
  <c r="E45" i="7"/>
  <c r="E45" i="6" s="1"/>
  <c r="E46" i="7"/>
  <c r="E46" i="6" s="1"/>
  <c r="C3" i="6"/>
  <c r="H36" i="7" l="1"/>
  <c r="H36" i="6" s="1"/>
  <c r="H45" i="7"/>
  <c r="H45" i="6" s="1"/>
  <c r="H24" i="7"/>
  <c r="H24" i="6" s="1"/>
  <c r="H16" i="7"/>
  <c r="H16" i="6" s="1"/>
  <c r="F16" i="6"/>
  <c r="H15" i="7"/>
  <c r="H15" i="6" s="1"/>
  <c r="F15" i="6"/>
  <c r="H17" i="7"/>
  <c r="H17" i="6" s="1"/>
  <c r="F17" i="6"/>
  <c r="H14" i="7"/>
  <c r="H14" i="6" s="1"/>
  <c r="F14" i="6"/>
  <c r="H19" i="7"/>
  <c r="H19" i="6" s="1"/>
  <c r="F19" i="6"/>
  <c r="H18" i="7"/>
  <c r="H18" i="6" s="1"/>
  <c r="F18" i="6"/>
  <c r="G12" i="7"/>
  <c r="G12" i="6" s="1"/>
  <c r="H30" i="7"/>
  <c r="H30" i="6" s="1"/>
  <c r="H22" i="7"/>
  <c r="H22" i="6" s="1"/>
  <c r="H44" i="7"/>
  <c r="H44" i="6" s="1"/>
  <c r="H26" i="7"/>
  <c r="H26" i="6" s="1"/>
  <c r="H40" i="7"/>
  <c r="H40" i="6" s="1"/>
  <c r="H46" i="7"/>
  <c r="H46" i="6" s="1"/>
  <c r="H38" i="7"/>
  <c r="H38" i="6" s="1"/>
  <c r="H37" i="7"/>
  <c r="H37" i="6" s="1"/>
  <c r="H32" i="7"/>
  <c r="H32" i="6" s="1"/>
  <c r="G46" i="7"/>
  <c r="G46" i="6" s="1"/>
  <c r="G44" i="7"/>
  <c r="G44" i="6" s="1"/>
  <c r="G42" i="7"/>
  <c r="G42" i="6" s="1"/>
  <c r="G40" i="7"/>
  <c r="G40" i="6" s="1"/>
  <c r="G34" i="7"/>
  <c r="G34" i="6" s="1"/>
  <c r="G32" i="7"/>
  <c r="G32" i="6" s="1"/>
  <c r="G28" i="7"/>
  <c r="G28" i="6" s="1"/>
  <c r="G26" i="7"/>
  <c r="G26" i="6" s="1"/>
  <c r="G43" i="7"/>
  <c r="G43" i="6" s="1"/>
  <c r="G41" i="7"/>
  <c r="G41" i="6" s="1"/>
  <c r="G39" i="7"/>
  <c r="G39" i="6" s="1"/>
  <c r="G35" i="7"/>
  <c r="G35" i="6" s="1"/>
  <c r="G33" i="7"/>
  <c r="G33" i="6" s="1"/>
  <c r="G31" i="7"/>
  <c r="G31" i="6" s="1"/>
  <c r="G23" i="7"/>
  <c r="G23" i="6" s="1"/>
  <c r="G38" i="7"/>
  <c r="G38" i="6" s="1"/>
  <c r="G36" i="7"/>
  <c r="G36" i="6" s="1"/>
  <c r="G30" i="7"/>
  <c r="G30" i="6" s="1"/>
  <c r="G24" i="7"/>
  <c r="G24" i="6" s="1"/>
  <c r="G22" i="7"/>
  <c r="G22" i="6" s="1"/>
  <c r="G20" i="7"/>
  <c r="G20" i="6" s="1"/>
  <c r="H28" i="7"/>
  <c r="H28" i="6" s="1"/>
  <c r="H42" i="7"/>
  <c r="H42" i="6" s="1"/>
  <c r="H34" i="7"/>
  <c r="H34" i="6" s="1"/>
  <c r="H29" i="7"/>
  <c r="H29" i="6" s="1"/>
  <c r="H25" i="7"/>
  <c r="H25" i="6" s="1"/>
  <c r="H21" i="7"/>
  <c r="H21" i="6" s="1"/>
  <c r="G45" i="7"/>
  <c r="G45" i="6" s="1"/>
  <c r="G37" i="7"/>
  <c r="G37" i="6" s="1"/>
  <c r="G29" i="7"/>
  <c r="G29" i="6" s="1"/>
  <c r="G27" i="7"/>
  <c r="G27" i="6" s="1"/>
  <c r="G25" i="7"/>
  <c r="G25" i="6" s="1"/>
  <c r="G21" i="7"/>
  <c r="G21" i="6" s="1"/>
  <c r="H41" i="7"/>
  <c r="H41" i="6" s="1"/>
  <c r="H31" i="7"/>
  <c r="H31" i="6" s="1"/>
  <c r="H27" i="7"/>
  <c r="H27" i="6" s="1"/>
  <c r="H23" i="7"/>
  <c r="H23" i="6" s="1"/>
  <c r="H12" i="7"/>
  <c r="H12" i="6" s="1"/>
  <c r="G19" i="7"/>
  <c r="G19" i="6" s="1"/>
  <c r="G17" i="7"/>
  <c r="G17" i="6" s="1"/>
  <c r="G15" i="7"/>
  <c r="G15" i="6" s="1"/>
  <c r="G13" i="7"/>
  <c r="G13" i="6" s="1"/>
  <c r="G18" i="7"/>
  <c r="G18" i="6" s="1"/>
  <c r="G16" i="7"/>
  <c r="G16" i="6" s="1"/>
  <c r="G14" i="7"/>
  <c r="G14" i="6" s="1"/>
  <c r="G47" i="7" l="1"/>
  <c r="H47" i="7"/>
  <c r="H47" i="6"/>
  <c r="G47" i="6"/>
</calcChain>
</file>

<file path=xl/sharedStrings.xml><?xml version="1.0" encoding="utf-8"?>
<sst xmlns="http://schemas.openxmlformats.org/spreadsheetml/2006/main" count="314" uniqueCount="256">
  <si>
    <t>ЛУС 3-4,85</t>
  </si>
  <si>
    <t>МП</t>
  </si>
  <si>
    <t>ПЭР</t>
  </si>
  <si>
    <t>КЛУС</t>
  </si>
  <si>
    <t>ШШК -1 Б</t>
  </si>
  <si>
    <t>СР</t>
  </si>
  <si>
    <t>СШ</t>
  </si>
  <si>
    <t>ШЭУ-10-5-6.6 д</t>
  </si>
  <si>
    <t>ШЭУ-330-3-3.8</t>
  </si>
  <si>
    <t>ЧМ 56х36х22</t>
  </si>
  <si>
    <t>№ п/п</t>
  </si>
  <si>
    <t>КДЗ-1</t>
  </si>
  <si>
    <t>КДЗ-2</t>
  </si>
  <si>
    <t>КДЗ-3</t>
  </si>
  <si>
    <t>ДЗШ</t>
  </si>
  <si>
    <t>УРК-0,4-70-01</t>
  </si>
  <si>
    <t>Наименование</t>
  </si>
  <si>
    <t>УННКС 90-1000</t>
  </si>
  <si>
    <t>ПМУ</t>
  </si>
  <si>
    <t>ЛУС 1-1,75 С</t>
  </si>
  <si>
    <t>ЛУС 2-2,7</t>
  </si>
  <si>
    <t>ЛУС 2-3,3</t>
  </si>
  <si>
    <t>ШЭУ-35-1-1.6</t>
  </si>
  <si>
    <t>ШЭУ-110-2-2.2</t>
  </si>
  <si>
    <t>ШЭУ-10-4-5.1</t>
  </si>
  <si>
    <t>ШЭУ-220-3-3.7</t>
  </si>
  <si>
    <t>ШЭУ-10-5-6.6</t>
  </si>
  <si>
    <t>ЛУС 1-1,75</t>
  </si>
  <si>
    <t>ЛУС 3-4,25</t>
  </si>
  <si>
    <t>УРК-15</t>
  </si>
  <si>
    <t>ПОС</t>
  </si>
  <si>
    <t>КУ</t>
  </si>
  <si>
    <t>ШЭУ -1</t>
  </si>
  <si>
    <t>ПЗТ-Техношанс-330</t>
  </si>
  <si>
    <t>ЧМ 44х21</t>
  </si>
  <si>
    <t>ЗПЛ-Техношанс-15-03
(комплектация 5,
 исполнение 2)</t>
  </si>
  <si>
    <t>ЗПП-Техношанс-35-03(25)
(исполнение 1)</t>
  </si>
  <si>
    <t>ЗПП-Техношанс-110-03(25) (исполнение 1)</t>
  </si>
  <si>
    <t>ЗПП-Техношанс-220-03 (25)</t>
  </si>
  <si>
    <t>ЗПП-Техношанс-220-03(50)</t>
  </si>
  <si>
    <t>ЗПЛ-Техношанс-1-03 (16)
комплектация 1</t>
  </si>
  <si>
    <t>ЗПЛ-Техношанс-35-01 (исполнение 2) (50)</t>
  </si>
  <si>
    <t>ЗПЛ-Техношанс-35-01 (исполнение 1) (25)</t>
  </si>
  <si>
    <t>ЗПЛ-Техношанс-35-03 (исполнение 1) (25)</t>
  </si>
  <si>
    <t>ЗПЛ-Техношанс-110-01 (исполнение 1) (25)</t>
  </si>
  <si>
    <t>ЗПЛ-Техношанс-110-01 (исполнение 2) (50)</t>
  </si>
  <si>
    <t>ЗПЛ-Техношанс-110-03
(исполнение 1) (25)</t>
  </si>
  <si>
    <t>ЗПЛ-Техношанс-220-01 (25)</t>
  </si>
  <si>
    <t>ЗПЛ-Техношанс-220-01 (50)</t>
  </si>
  <si>
    <t>ЗПЛ-Техношанс-220-03 (исполнение 1) (25)</t>
  </si>
  <si>
    <t>ЗПЛ-Техношанс-220-03 (исполнение 2) (50)</t>
  </si>
  <si>
    <t>ЗПМ (исполнение 1) (8мх16)</t>
  </si>
  <si>
    <t>ЗПС (8мх25)</t>
  </si>
  <si>
    <t>ШШК -1 А (50х2,2)</t>
  </si>
  <si>
    <t>ПП носилки</t>
  </si>
  <si>
    <t>ПРО полка</t>
  </si>
  <si>
    <t>НЗК наколенники</t>
  </si>
  <si>
    <t>ШЭС-10</t>
  </si>
  <si>
    <t>ШЭС-35</t>
  </si>
  <si>
    <t>ЗПП-Техношанс-35-03(35)
(исполнение 2)</t>
  </si>
  <si>
    <t>ЗПП-Техношанс-110-03(35) (исполнение 2)</t>
  </si>
  <si>
    <t>ЗПП-Техношанс-110-03(50) (исполнение 3)</t>
  </si>
  <si>
    <t>ЗПП-Техношанс-110-03(70) (исполнение 4)</t>
  </si>
  <si>
    <t>ЗПЛ-Техношанс-1-03 (25)
комплектация 2</t>
  </si>
  <si>
    <t>ЗПЛ-Техношанс-35-01 (исполнение3) (70)</t>
  </si>
  <si>
    <t>ЗПЛ-Техношанс-220-03 (исполнение 3) (70)</t>
  </si>
  <si>
    <t>ЗПЛ-Техношанс-330-01 (исполнение1) (25)</t>
  </si>
  <si>
    <t>ЗПП-Техношанс-330-01(25)</t>
  </si>
  <si>
    <t>ЗПС (20 метров)</t>
  </si>
  <si>
    <t>ЗПП-Техношанс-35-03 (50)
(исполнение 3)</t>
  </si>
  <si>
    <t>ЗПП-Техношанс-35-03(70)
(исполнение 4)</t>
  </si>
  <si>
    <t>ЗПЛ-Техношанс-35-03 (исполнение 2) (35)</t>
  </si>
  <si>
    <t>ЗПЛ-Техношанс-35-03 (исполнение 3) (50)</t>
  </si>
  <si>
    <t>ЗПЛ-Техношанс-35-03 (исполнение 4) (70)</t>
  </si>
  <si>
    <t>ЗПЛ-Техношанс-110-01 (исполнение 3) (70)</t>
  </si>
  <si>
    <t>ЗПЛ-Техношанс-110-03
(исполнение 2) (35)</t>
  </si>
  <si>
    <t>ЗПЛ-Техношанс-110-03
(исполнение 3) (50)</t>
  </si>
  <si>
    <t>ЗПЛ-Техношанс-110-03
(исполнение 4) (70)</t>
  </si>
  <si>
    <t>ЗПМ (исполнение 2) (10мх16)</t>
  </si>
  <si>
    <t>ЗПМ (исполнение 3) (15мх8)</t>
  </si>
  <si>
    <t>ЗПМ (исполнение4) (8мх25)</t>
  </si>
  <si>
    <t>ЗПМ (исполнение5) (10мх25)</t>
  </si>
  <si>
    <t>ЗПМ (исполнение 6) (20мх25)</t>
  </si>
  <si>
    <t>ЗПМ (исполнение 7) (15мх70)</t>
  </si>
  <si>
    <t>ЧМ 85х25х</t>
  </si>
  <si>
    <t>УОП-1-220</t>
  </si>
  <si>
    <t>УОП -2-220</t>
  </si>
  <si>
    <t>УОП-2-12</t>
  </si>
  <si>
    <t>УОП-3-12</t>
  </si>
  <si>
    <t>ЗПС (16мх20)</t>
  </si>
  <si>
    <t>НО</t>
  </si>
  <si>
    <t>Насадка для покраски</t>
  </si>
  <si>
    <t>ШЭУ-110-5-7,3</t>
  </si>
  <si>
    <t>ШЭУ -1-1-0,8</t>
  </si>
  <si>
    <t>ЗПЛ-Техношанс-330-01 (исполнение2) (50)</t>
  </si>
  <si>
    <t>Светильник сигнальный для обозначения мест раскопок</t>
  </si>
  <si>
    <t>ЗПП-Техношанс-220-03(70)</t>
  </si>
  <si>
    <t>ЗПП-Техношанс-330-01(50)</t>
  </si>
  <si>
    <t>УППЗ (Устройство для присоединения переносных защитных заземлений)</t>
  </si>
  <si>
    <t>ЗПЛ-Техношанс-220-01 (35)</t>
  </si>
  <si>
    <t>ЗПЛ-Техношанс-330-01 с карданным механизмом (25)</t>
  </si>
  <si>
    <t>ЗПМ (исполнение 1) (5мх16)</t>
  </si>
  <si>
    <t>ЗПМ (исполнение4) (5мх25)</t>
  </si>
  <si>
    <t>Подставка изолирующая ПИ-0,6</t>
  </si>
  <si>
    <t>Цена без НДС</t>
  </si>
  <si>
    <t>Цена с НДС</t>
  </si>
  <si>
    <t>ТЕХНОРЕЗ (120мм)</t>
  </si>
  <si>
    <t>скидка не распространяется</t>
  </si>
  <si>
    <t>ЗПП-Техношанс-35-03(90)
(исполнение 5)</t>
  </si>
  <si>
    <t>ЗПЛ-Техношанс-110-01 (спуск 21 метр) (25)</t>
  </si>
  <si>
    <t>ЗПМ (исполнение 7) (30мх25)</t>
  </si>
  <si>
    <t>ЗПВ-15</t>
  </si>
  <si>
    <t>ТЕХНОРЕЗ (90мм)</t>
  </si>
  <si>
    <t>Универсальная якорная система</t>
  </si>
  <si>
    <t>Съемник предохранительный с защитной крагой</t>
  </si>
  <si>
    <t>Накладки электроизолирующие 550х360</t>
  </si>
  <si>
    <t>Накладки электроизолирующие 275х360</t>
  </si>
  <si>
    <t>ДЗШ к ШЭУ 110-5-7,3</t>
  </si>
  <si>
    <t xml:space="preserve">Штанга специальная к УПП </t>
  </si>
  <si>
    <t>ЗПМ (исполнение 6) (16мх20)</t>
  </si>
  <si>
    <t>ЗПП-Техношанс-1-01 (испол. 4(50)
Старое обозначение:
(ЗПП-1, ЗПРУ-1,ЗПШ-1-Техношанс)</t>
  </si>
  <si>
    <t>ЗПП-Техношанс-1-01 (испол. 5(70)
Старое обозначение:
(ЗПП-1, ЗПРУ-1,ЗПШ-1-Техношанс)</t>
  </si>
  <si>
    <t>ЗПП-Техношанс-1-02(16)
Старое обозначение:
(ПЗРУ-2)</t>
  </si>
  <si>
    <t>ЗПП-Техношанс-1-02  (испол.2(25)
Старое обозначение:
(ПЗРУ-2)</t>
  </si>
  <si>
    <t>ЗПП-Техношанс-1-02  (испол.2(50)
Старое обозначение:
(ПЗРУ-2)</t>
  </si>
  <si>
    <t>ЗПП-Техношанс-15-02 (испол. 1(25)
Старое обозначение:
(ЗПП-15, ЗПРУ-15,ЗПШ-15-Техношанс)</t>
  </si>
  <si>
    <t>ЗПП-Техношанс-15-02 (испол. 2(35)
Старое обозначение:
(ЗПП-15, ЗПРУ-15,ЗПШ-15-Техношанс)</t>
  </si>
  <si>
    <t>ЗПП-Техношанс-15-02 (испол. 3(50)
Старое обозначение:
(ЗПП-15 исполнение 1, ЗПРУ-15,ЗПШ-15-Техношанс)</t>
  </si>
  <si>
    <t>ЗПП-Техношанс-15-02 (испол. 4(70)
Старое обозначение:
(ЗПП-15 исполнение 1, ЗПРУ-15,ЗПШ-15-Техношанс)</t>
  </si>
  <si>
    <t>ЗПП-Техношанс-15-02 (испол. 5(90)
Старое обозначение:
(ЗПП-15 исполнение 1, ЗПРУ-15,ЗПШ-15-Техношанс)</t>
  </si>
  <si>
    <t>ЗПП-Техношанс-15-02 (испол. 5(120)
Старое обозначение:
(ЗПП-15 исполнение 1, ЗПРУ-15,ЗПШ-15-Техношанс)</t>
  </si>
  <si>
    <t>ЗПЛ-Техношанс-1-01(16)
Старое обозначение:
(ЗПЛ-1 исполнение 1, ЗПЛ-1-Техношанс)</t>
  </si>
  <si>
    <t>ЗПЛ-Техношанс-1-02(25)
Старое обозначение:
(ЗПЛН-1)</t>
  </si>
  <si>
    <t>ЗПЛ-Техношанс-1-02(35)
Старое обозначение:
(ЗПЛН-1)</t>
  </si>
  <si>
    <t>ЗПЛ-Техношанс-1-02(70)
Старое обозначение:
(ЗПЛН-1)</t>
  </si>
  <si>
    <t>ЗПЛ-Техношанс-15-01 (25) (комплектация 1)
Старое обозначение:
(ЗПЛ-10 исполнение 1)</t>
  </si>
  <si>
    <t>ЗПЛ-Техношанс-15-01 (35) (комплектация 1)
Старое обозначение:
(ЗПЛ-10 исполнение 2)</t>
  </si>
  <si>
    <t>ЗПЛ-Техношанс-15-01 (50) (комплектация 1)
Старое обозначение:
(ЗПЛ-10 исполнение 3)</t>
  </si>
  <si>
    <t>ЗПЛ-Техношанс-15-01 (70) (комплектация 1)
Старое обозначение:
(ЗПЛ-10 исполнение 4)</t>
  </si>
  <si>
    <t>Телефон в г. Москве +7(495) 788-59-85 / +7(985) 895-94-50</t>
  </si>
  <si>
    <t>ЗПЛ-Техношанс-15-03(70)
(РАЗРЕЗАННОЕ) СПЕЦЗАКАЗ</t>
  </si>
  <si>
    <t>ЗПЛ-Техношанс-15-03(95)
(Разрезанное) СПЕЦЗАКАЗ</t>
  </si>
  <si>
    <t>Приспособление для подъема штанги</t>
  </si>
  <si>
    <t>ЗПП-Техношанс-1-03  (трехполюсные втычные зажимы до 1 кВ)</t>
  </si>
  <si>
    <t>Раскрепляющее устройство "Аркантех" комплектация 1</t>
  </si>
  <si>
    <t>Раскрепляющее устройство "Аркантех" комплектация 2</t>
  </si>
  <si>
    <t>Раскрепляющее устройство "Аркантех" комплектация 3</t>
  </si>
  <si>
    <t>Тренога универсальная ремонтно-спасательная Триотех-1,5</t>
  </si>
  <si>
    <t>Тренога универсальная ремонтно-спасательная Триотех-2,2</t>
  </si>
  <si>
    <t>ШЭУ-15-1-1,0 (исп.2) для заземлений</t>
  </si>
  <si>
    <t>ШЭУ-15-1-1,0 из диэлектрического материала</t>
  </si>
  <si>
    <t xml:space="preserve">ШЭУ-15-3-3,8 Д штанга для работы в дождь </t>
  </si>
  <si>
    <t>ШЭУ-35-1-1.6 (исп.2) для заземлений</t>
  </si>
  <si>
    <t>ШЭУ-110-2-2.2 (исп.2) для заземлений</t>
  </si>
  <si>
    <t xml:space="preserve">ШЭМ-35 Штанга электроизолирующая-манипулятор </t>
  </si>
  <si>
    <t>старое НЭР/ новое УЭРП-Р</t>
  </si>
  <si>
    <t>ЗПП-Техношанс-1-01 (испол. 1(16)
Старое обозначение:
(ЗПП-1, ЗПРУ-1,ЗПШ-1-Техношанс)</t>
  </si>
  <si>
    <t>ЗПП-Техношанс-1-01 (испо. 2(25)
Старое обозначение:
(ЗПП-1, ЗПРУ-1,ЗПШ-1-Техношанс)</t>
  </si>
  <si>
    <t>ЗПП-Техношанс-1-01 (испо. 3(35)
Старое обозначение:
(ЗПП-1, ЗПРУ-1,ЗПШ-1-Техношанс)</t>
  </si>
  <si>
    <t>ЗПЛ-Техношанс-1-01  испол. 2(25)</t>
  </si>
  <si>
    <t>ЗПЛ-Техношанс-1-01  испол. 3(35)</t>
  </si>
  <si>
    <t>ЗПЛ-Техношанс-1-01  испол. 4 (50)</t>
  </si>
  <si>
    <t>ЗПЛ-Техношанс-1-01  испол. 5 (70)</t>
  </si>
  <si>
    <t>ЗПЛ-Техношанс-15-03(25)
исп.4</t>
  </si>
  <si>
    <t>ЗПЛ-Техношанс-110-01 с карданным механизмом) (25)</t>
  </si>
  <si>
    <t>ЗПЛ-Техношанс-220-01 (25)с карданным механизмом</t>
  </si>
  <si>
    <t>ЗГМ-Техношанс-01 (дл. Провода 2,5 м, сеч 70 кв.мм)</t>
  </si>
  <si>
    <t>УОП-1-220 (20 метров длина провода)</t>
  </si>
  <si>
    <t>УОП-2-220 (2 лампых750 Вт) СПЕЦЗАКАЗ</t>
  </si>
  <si>
    <t>ООО "ТЕХНОШАНС 2006"</t>
  </si>
  <si>
    <t>БКПУ Блочно канатное устройство с (чемоданом 85х25)</t>
  </si>
  <si>
    <t>ПУСК устройство пуска двигателя от резервного аккумулятора ПУСК 16-2</t>
  </si>
  <si>
    <t xml:space="preserve">УВНК-10 Д двухпороговый (10-35) </t>
  </si>
  <si>
    <t>старое название УОС/новое УЭРП-М</t>
  </si>
  <si>
    <t>старое СЭР(сучкорез)/ новое УЭРП-Д</t>
  </si>
  <si>
    <t>Накладки электроизолирующие 720х550</t>
  </si>
  <si>
    <t xml:space="preserve">Прайс онлайн: </t>
  </si>
  <si>
    <t>Соединитель к УВНК</t>
  </si>
  <si>
    <t>УНК-0,4 Р</t>
  </si>
  <si>
    <t>УСУ страховочное устройство</t>
  </si>
  <si>
    <t>УСУ с чемоданом</t>
  </si>
  <si>
    <t>Комплект ограничительных колец 10шт.</t>
  </si>
  <si>
    <t>https://cloud.mail.ru/public/6pjP/DC4b3F2U1</t>
  </si>
  <si>
    <t>УПУН-2014</t>
  </si>
  <si>
    <t>ПИОН-2014</t>
  </si>
  <si>
    <t>ЗПП-Техношанс-15-02 (испол. 1(25) с карданным механизмом
Старое обозначение:
(ЗПП-15, ЗПРУ-15,ЗПШ-15-Техношанс)</t>
  </si>
  <si>
    <t>ЗПЛ-Техношанс-110-03
(исполнение 4) (90)</t>
  </si>
  <si>
    <t xml:space="preserve">УВУД </t>
  </si>
  <si>
    <t>Крепь (комплектация 1)</t>
  </si>
  <si>
    <t>Крепь (комплектация 2)</t>
  </si>
  <si>
    <t>Крепь (комплектация4)</t>
  </si>
  <si>
    <t>Крепь (комплектация 5)</t>
  </si>
  <si>
    <t>https://cloud.mail.ru/public/5jDP/eUSwGeNux</t>
  </si>
  <si>
    <t>Каталоги продукции Техношанс:</t>
  </si>
  <si>
    <t>НСП (Насадка оперативная для снятия предохранителей)</t>
  </si>
  <si>
    <t>УВНК-10Б "УНТЕХ" (исполнение 1) 6-10 кВ с курсовым фонарем "VONATEX"</t>
  </si>
  <si>
    <t>УВНК-10Б "УНТЕХ" (исполнение 2) комплектация 1 (10-110кВ) с курсовым фонарем "VONATEX"</t>
  </si>
  <si>
    <t>УВНК-10Б "УНТЕХ"  (6-35 кВ) с курсовым фонарем "VONATEX"</t>
  </si>
  <si>
    <t>УВНК-10Б "УНТЕХ" (исполнение 3) комплектация 1 (35-220 кВ)с курсовым фонарем "VONATEX"</t>
  </si>
  <si>
    <t>УВНК-10Б "УНТЕХ" (исполнение 4) комплектация 1 (35-330кВ)с курсовым фонарем "VONATEX"</t>
  </si>
  <si>
    <t>УПСФ-10 "УНТЕХ"с курсовым фонарем "VONATEX"
(исполнение 1)</t>
  </si>
  <si>
    <t>УПСФ-10-15 "УНТЕХ" с курсовым фонарем "VONATEX"
(исполнение 2)</t>
  </si>
  <si>
    <t>УПСФ-10-15 "УНТЕХ"
(световой и звуковой индикацией)с курсовым фонарем "VONATEX"</t>
  </si>
  <si>
    <t>УНВЛ-0,4 "УНТЕХ" с курсовым фонарем "VONATEX"</t>
  </si>
  <si>
    <t>УНВЛ-0,4М "УНТЕХ"с курсовым фонарем "VONATEX"</t>
  </si>
  <si>
    <t>УПП-10 с курсовым фонарем "VONATEX"</t>
  </si>
  <si>
    <t>РАЗБИВКА</t>
  </si>
  <si>
    <t>СОСТАВ: АРКАНТЕХ</t>
  </si>
  <si>
    <t>ДОСТАНТЕХ</t>
  </si>
  <si>
    <t>КУТЕХ</t>
  </si>
  <si>
    <t>ЧМ 85х25</t>
  </si>
  <si>
    <t>ШЭУ10-5-6,6 х 2 шт.</t>
  </si>
  <si>
    <t>ОМТЕХ-2,5-1 
(Штырь заземляющий ЗПШУ-Техношанс-02)</t>
  </si>
  <si>
    <t>по пред.заявке на согласование</t>
  </si>
  <si>
    <t>ШЭМ-35   Штанга электроизолирующая-манипуляторс сигнализатором</t>
  </si>
  <si>
    <t>Столбец1</t>
  </si>
  <si>
    <t>Дополнительная информация</t>
  </si>
  <si>
    <t>Замена на: 
ЗПЛ-Техношанс-15-03(25)исп.4</t>
  </si>
  <si>
    <t xml:space="preserve">СПЕЦЗАКАЗ по пред.заявке </t>
  </si>
  <si>
    <t>СПЕЦЗАКАЗ по пред.заявке 
Кострукция у Завода</t>
  </si>
  <si>
    <t>www.tecnoshans2006.ru</t>
  </si>
  <si>
    <t>7885985@mail.ru</t>
  </si>
  <si>
    <t>E-mail:</t>
  </si>
  <si>
    <t>срок отгрузки 1-2 недели, примерный остаток ~8шт.</t>
  </si>
  <si>
    <t>ЗПЛ-Техношанс-15-03 (50)
(РАЗРЕЗАННОЕ) СПЕЦЗАКАЗ</t>
  </si>
  <si>
    <t>СПЕЦЗАКАЗ по пред.заявке</t>
  </si>
  <si>
    <t>Скидка не распространяется</t>
  </si>
  <si>
    <t>УОП-3-12 
(испл.2 компл.2. (чемодан 85х25 + 20 метров провода)</t>
  </si>
  <si>
    <t>№</t>
  </si>
  <si>
    <t>Сумма без ндс</t>
  </si>
  <si>
    <t>Сумма с ндс</t>
  </si>
  <si>
    <t>Кол-во</t>
  </si>
  <si>
    <t>Итого:</t>
  </si>
  <si>
    <t>Поставщик:</t>
  </si>
  <si>
    <t>Заказчик:</t>
  </si>
  <si>
    <t xml:space="preserve">Заявка от: </t>
  </si>
  <si>
    <t>ООО "ТЕХНОШАНС 2006"; Тел.: +7(495) 788-59-85 / +7(985) 895-94-50; E-mail: 7885985@mail.ru</t>
  </si>
  <si>
    <t>7701___________</t>
  </si>
  <si>
    <t>Иван Иванович Иванов</t>
  </si>
  <si>
    <t>+7 (495) 123-45-67</t>
  </si>
  <si>
    <t>Телефон:</t>
  </si>
  <si>
    <t>ИНН :</t>
  </si>
  <si>
    <t>№ по прайсу</t>
  </si>
  <si>
    <t>E-mai :</t>
  </si>
  <si>
    <t>Контактное лицо :</t>
  </si>
  <si>
    <t>mail@mail.ru</t>
  </si>
  <si>
    <t>б/н</t>
  </si>
  <si>
    <t>Исх.  №</t>
  </si>
  <si>
    <t>Название Организации Заказчика</t>
  </si>
  <si>
    <t>Форма предварительной заявки для выставления счета</t>
  </si>
  <si>
    <t>вносить изменения только в столбец "№ по прайсу" и "Кол-во"</t>
  </si>
  <si>
    <t>скидка %:</t>
  </si>
  <si>
    <t>ИТВЛ-0,4</t>
  </si>
  <si>
    <t>(1,5-100 А); 
(3-130 А); (7-200 А)</t>
  </si>
  <si>
    <t>Столбец2</t>
  </si>
  <si>
    <t>Столбец3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</si>
</sst>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_р_."/>
    <numFmt numFmtId="165" formatCode="#,##0.00_ ;\-#,##0.00\ "/>
    <numFmt numFmtId="166" formatCode="#,##0.00_ ;[Red]\-#,##0.00\ "/>
  </numFmts>
  <fonts count="29" x14ac:knownFonts="1">
    <font>
      <sz val="10"/>
      <name val="Arial"/>
    </font>
    <font>
      <b/>
      <sz val="12"/>
      <name val="Arial"/>
      <family val="2"/>
      <charset val="204"/>
    </font>
    <font>
      <sz val="16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6"/>
      <name val="Arial"/>
      <family val="2"/>
      <charset val="204"/>
    </font>
    <font>
      <b/>
      <sz val="26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strike/>
      <sz val="10"/>
      <name val="Arial"/>
      <family val="2"/>
      <charset val="204"/>
    </font>
    <font>
      <u/>
      <sz val="10"/>
      <color theme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sz val="11"/>
      <color rgb="FFFF0000"/>
      <name val="Arial"/>
      <family val="2"/>
      <charset val="204"/>
    </font>
    <font>
      <b/>
      <sz val="11"/>
      <name val="Arial"/>
      <family val="2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sz val="10"/>
      <name val="Arial Cyr"/>
    </font>
    <font>
      <b/>
      <sz val="11"/>
      <name val="Arial Cyr"/>
      <charset val="204"/>
    </font>
    <font>
      <b/>
      <sz val="12"/>
      <color rgb="FFFF0000"/>
      <name val="Arial"/>
      <family val="2"/>
      <charset val="204"/>
    </font>
    <font>
      <sz val="8"/>
      <name val="Arial"/>
      <family val="2"/>
      <charset val="204"/>
    </font>
    <font>
      <b/>
      <sz val="11"/>
      <color rgb="FFFFFF00"/>
      <name val="Arial Cyr"/>
      <charset val="204"/>
    </font>
    <font>
      <sz val="10"/>
      <color rgb="FFFF0000"/>
      <name val="Arial Cyr"/>
      <charset val="204"/>
    </font>
    <font>
      <b/>
      <sz val="11"/>
      <name val="Arial Cyr"/>
    </font>
    <font>
      <sz val="10"/>
      <color theme="0"/>
      <name val="Arial"/>
      <family val="2"/>
      <charset val="204"/>
    </font>
    <font>
      <b/>
      <sz val="10"/>
      <color rgb="FF7030A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37">
    <xf numFmtId="0" fontId="0" fillId="0" borderId="0" xfId="0"/>
    <xf numFmtId="0" fontId="2" fillId="0" borderId="0" xfId="0" applyFont="1" applyFill="1"/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0" fontId="3" fillId="0" borderId="0" xfId="0" applyFont="1" applyFill="1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justify" wrapText="1"/>
    </xf>
    <xf numFmtId="0" fontId="8" fillId="0" borderId="0" xfId="0" applyFont="1" applyFill="1"/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165" fontId="10" fillId="0" borderId="1" xfId="0" applyNumberFormat="1" applyFont="1" applyFill="1" applyBorder="1" applyAlignment="1">
      <alignment horizontal="center" vertical="center" wrapText="1"/>
    </xf>
    <xf numFmtId="165" fontId="3" fillId="0" borderId="4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center" vertical="center"/>
    </xf>
    <xf numFmtId="165" fontId="11" fillId="0" borderId="1" xfId="0" applyNumberFormat="1" applyFont="1" applyFill="1" applyBorder="1" applyAlignment="1">
      <alignment horizontal="center" vertical="center" wrapText="1"/>
    </xf>
    <xf numFmtId="165" fontId="3" fillId="0" borderId="9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165" fontId="10" fillId="0" borderId="6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2" fillId="0" borderId="0" xfId="1" applyAlignment="1">
      <alignment horizontal="left" vertical="center"/>
    </xf>
    <xf numFmtId="4" fontId="0" fillId="2" borderId="0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/>
    </xf>
    <xf numFmtId="4" fontId="0" fillId="2" borderId="1" xfId="0" applyNumberFormat="1" applyFont="1" applyFill="1" applyBorder="1" applyAlignment="1">
      <alignment horizontal="center" vertical="center" wrapText="1"/>
    </xf>
    <xf numFmtId="164" fontId="13" fillId="2" borderId="0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165" fontId="3" fillId="0" borderId="8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4" fontId="0" fillId="2" borderId="12" xfId="0" applyNumberFormat="1" applyFont="1" applyFill="1" applyBorder="1" applyAlignment="1">
      <alignment horizontal="center" vertical="center" wrapText="1"/>
    </xf>
    <xf numFmtId="165" fontId="3" fillId="0" borderId="13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165" fontId="3" fillId="0" borderId="15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165" fontId="10" fillId="0" borderId="17" xfId="0" applyNumberFormat="1" applyFont="1" applyFill="1" applyBorder="1" applyAlignment="1">
      <alignment horizontal="center" vertical="center" wrapText="1"/>
    </xf>
    <xf numFmtId="4" fontId="0" fillId="2" borderId="18" xfId="0" applyNumberFormat="1" applyFont="1" applyFill="1" applyBorder="1" applyAlignment="1">
      <alignment horizontal="center" vertical="center" wrapText="1"/>
    </xf>
    <xf numFmtId="165" fontId="3" fillId="0" borderId="19" xfId="0" applyNumberFormat="1" applyFont="1" applyFill="1" applyBorder="1" applyAlignment="1">
      <alignment horizontal="center" vertical="center" wrapText="1"/>
    </xf>
    <xf numFmtId="165" fontId="3" fillId="0" borderId="15" xfId="0" applyNumberFormat="1" applyFont="1" applyFill="1" applyBorder="1" applyAlignment="1">
      <alignment horizontal="center" vertical="center"/>
    </xf>
    <xf numFmtId="165" fontId="3" fillId="0" borderId="20" xfId="0" applyNumberFormat="1" applyFont="1" applyFill="1" applyBorder="1" applyAlignment="1">
      <alignment horizontal="center" vertical="center" wrapText="1"/>
    </xf>
    <xf numFmtId="0" fontId="0" fillId="2" borderId="18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12" fillId="0" borderId="0" xfId="1" applyFill="1" applyAlignment="1">
      <alignment vertical="center"/>
    </xf>
    <xf numFmtId="0" fontId="4" fillId="0" borderId="1" xfId="0" applyFont="1" applyFill="1" applyBorder="1" applyAlignment="1">
      <alignment vertical="center" wrapText="1"/>
    </xf>
    <xf numFmtId="165" fontId="10" fillId="0" borderId="8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3" fillId="0" borderId="0" xfId="0" applyFont="1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0" fillId="0" borderId="0" xfId="0" applyNumberForma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49" fontId="5" fillId="0" borderId="0" xfId="0" applyNumberFormat="1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49" fontId="16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166" fontId="1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166" fontId="14" fillId="0" borderId="4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166" fontId="14" fillId="0" borderId="8" xfId="0" applyNumberFormat="1" applyFont="1" applyBorder="1" applyAlignment="1">
      <alignment horizontal="center" vertical="center" wrapText="1"/>
    </xf>
    <xf numFmtId="166" fontId="14" fillId="0" borderId="9" xfId="0" applyNumberFormat="1" applyFont="1" applyBorder="1" applyAlignment="1">
      <alignment horizontal="center" vertical="center" wrapText="1"/>
    </xf>
    <xf numFmtId="166" fontId="20" fillId="0" borderId="1" xfId="0" applyNumberFormat="1" applyFont="1" applyBorder="1" applyAlignment="1">
      <alignment horizontal="center" vertical="center" wrapText="1"/>
    </xf>
    <xf numFmtId="166" fontId="20" fillId="0" borderId="4" xfId="0" applyNumberFormat="1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5" fillId="0" borderId="0" xfId="0" applyFont="1"/>
    <xf numFmtId="0" fontId="17" fillId="0" borderId="1" xfId="0" applyFont="1" applyBorder="1" applyAlignment="1">
      <alignment vertical="center"/>
    </xf>
    <xf numFmtId="166" fontId="21" fillId="0" borderId="1" xfId="0" applyNumberFormat="1" applyFont="1" applyBorder="1" applyAlignment="1">
      <alignment horizontal="center" vertical="center" wrapText="1"/>
    </xf>
    <xf numFmtId="4" fontId="3" fillId="2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" fontId="10" fillId="0" borderId="0" xfId="0" applyNumberFormat="1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 wrapText="1"/>
    </xf>
    <xf numFmtId="165" fontId="0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2" fillId="0" borderId="2" xfId="0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left" vertical="center"/>
    </xf>
    <xf numFmtId="0" fontId="24" fillId="0" borderId="6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right" vertical="center"/>
    </xf>
    <xf numFmtId="0" fontId="20" fillId="0" borderId="0" xfId="0" applyFont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166" fontId="14" fillId="0" borderId="1" xfId="0" applyNumberFormat="1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left" vertical="center" wrapText="1"/>
      <protection hidden="1"/>
    </xf>
    <xf numFmtId="0" fontId="3" fillId="0" borderId="8" xfId="0" applyFont="1" applyBorder="1" applyAlignment="1" applyProtection="1">
      <alignment horizontal="left" vertical="center" wrapText="1"/>
      <protection hidden="1"/>
    </xf>
    <xf numFmtId="166" fontId="14" fillId="0" borderId="4" xfId="0" applyNumberFormat="1" applyFont="1" applyBorder="1" applyAlignment="1" applyProtection="1">
      <alignment horizontal="center" vertical="center" wrapText="1"/>
      <protection hidden="1"/>
    </xf>
    <xf numFmtId="166" fontId="20" fillId="0" borderId="1" xfId="0" applyNumberFormat="1" applyFont="1" applyBorder="1" applyAlignment="1" applyProtection="1">
      <alignment horizontal="center" vertical="center" wrapText="1"/>
      <protection hidden="1"/>
    </xf>
    <xf numFmtId="166" fontId="20" fillId="0" borderId="4" xfId="0" applyNumberFormat="1" applyFont="1" applyBorder="1" applyAlignment="1" applyProtection="1">
      <alignment horizontal="center" vertical="center" wrapText="1"/>
      <protection hidden="1"/>
    </xf>
    <xf numFmtId="166" fontId="14" fillId="0" borderId="8" xfId="0" applyNumberFormat="1" applyFont="1" applyBorder="1" applyAlignment="1" applyProtection="1">
      <alignment horizontal="center" vertical="center" wrapText="1"/>
      <protection hidden="1"/>
    </xf>
    <xf numFmtId="166" fontId="14" fillId="0" borderId="9" xfId="0" applyNumberFormat="1" applyFont="1" applyBorder="1" applyAlignment="1" applyProtection="1">
      <alignment horizontal="center" vertical="center" wrapText="1"/>
      <protection hidden="1"/>
    </xf>
    <xf numFmtId="0" fontId="20" fillId="0" borderId="0" xfId="0" applyFont="1" applyAlignment="1" applyProtection="1">
      <alignment horizontal="center" vertical="center" wrapText="1"/>
      <protection hidden="1"/>
    </xf>
    <xf numFmtId="0" fontId="25" fillId="0" borderId="1" xfId="0" applyFont="1" applyBorder="1" applyAlignment="1" applyProtection="1">
      <alignment horizontal="center" vertical="center" wrapText="1"/>
    </xf>
    <xf numFmtId="0" fontId="12" fillId="0" borderId="0" xfId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12" fillId="0" borderId="0" xfId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49" fontId="16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3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166" formatCode="#,##0.00_ ;[Red]\-#,##0.00\ 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166" formatCode="#,##0.00_ ;[Red]\-#,##0.00\ 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166" formatCode="#,##0.00_ ;[Red]\-#,##0.00\ 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166" formatCode="#,##0.00_ ;[Red]\-#,##0.00\ 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 Cyr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Cyr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0" formatCode="General"/>
      <alignment horizontal="center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166" formatCode="#,##0.00_ ;[Red]\-#,##0.00\ 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166" formatCode="#,##0.00_ ;[Red]\-#,##0.00\ 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166" formatCode="#,##0.00_ ;[Red]\-#,##0.00\ 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166" formatCode="#,##0.00_ ;[Red]\-#,##0.00\ 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 Cyr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Cyr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#,##0.00_ ;\-#,##0.00\ 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</patternFill>
      </fill>
      <alignment horizontal="center" vertical="center" textRotation="0" indent="0" justifyLastLine="0" shrinkToFit="0" readingOrder="0"/>
      <border diagonalUp="0" diagonalDown="0" outlin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#,##0.00_ ;\-#,##0.00\ 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</patternFill>
      </fill>
      <alignment horizontal="center" vertical="center" textRotation="0" indent="0" justifyLastLine="0" shrinkToFit="0" readingOrder="0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228600</xdr:colOff>
          <xdr:row>2</xdr:row>
          <xdr:rowOff>0</xdr:rowOff>
        </xdr:from>
        <xdr:to>
          <xdr:col>1</xdr:col>
          <xdr:colOff>1466850</xdr:colOff>
          <xdr:row>2</xdr:row>
          <xdr:rowOff>523875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3" name="Таблица14" displayName="Таблица14" ref="A7:F222" totalsRowShown="0" headerRowDxfId="38" dataDxfId="36" headerRowBorderDxfId="37" tableBorderDxfId="35" totalsRowBorderDxfId="34">
  <autoFilter ref="A7:F222"/>
  <tableColumns count="6">
    <tableColumn id="1" name="№ п/п" dataDxfId="33"/>
    <tableColumn id="2" name="Наименование" dataDxfId="32"/>
    <tableColumn id="3" name="Столбец2" dataDxfId="31"/>
    <tableColumn id="4" name="Столбец3" dataDxfId="30"/>
    <tableColumn id="5" name="Столбец1" dataDxfId="29"/>
    <tableColumn id="6" name="Дополнительная информация" dataDxfId="28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1" name="Таблица1" displayName="Таблица1" ref="A11:I46" totalsRowShown="0" headerRowDxfId="27" dataDxfId="25" headerRowBorderDxfId="26" tableBorderDxfId="24" totalsRowBorderDxfId="23">
  <autoFilter ref="A11:I46"/>
  <tableColumns count="9">
    <tableColumn id="1" name="№" dataDxfId="22"/>
    <tableColumn id="2" name="№ по прайсу" dataDxfId="21"/>
    <tableColumn id="3" name="Наименование" dataDxfId="20">
      <calculatedColumnFormula>IFERROR(Таблица13[[#This Row],[Наименование]],0)</calculatedColumnFormula>
    </tableColumn>
    <tableColumn id="4" name="Кол-во" dataDxfId="19"/>
    <tableColumn id="5" name="Цена без НДС" dataDxfId="18">
      <calculatedColumnFormula>IFERROR(Таблица13[[#This Row],[Цена без НДС]],0)*$F$10</calculatedColumnFormula>
    </tableColumn>
    <tableColumn id="6" name="Цена с НДС" dataDxfId="17">
      <calculatedColumnFormula>IFERROR(Таблица13[[#This Row],[Цена с НДС]],0)</calculatedColumnFormula>
    </tableColumn>
    <tableColumn id="7" name="Сумма без ндс" dataDxfId="16">
      <calculatedColumnFormula>IFERROR(Таблица13[[#This Row],[Сумма без ндс]],0)</calculatedColumnFormula>
    </tableColumn>
    <tableColumn id="8" name="Сумма с ндс" dataDxfId="15">
      <calculatedColumnFormula>IFERROR(Таблица13[[#This Row],[Сумма с ндс]],0)</calculatedColumnFormula>
    </tableColumn>
    <tableColumn id="9" name="Дополнительная информация" dataDxfId="14">
      <calculatedColumnFormula>IFERROR(Таблица13[[#This Row],[Дополнительная информация]],0)</calculatedColumnFormula>
    </tableColumn>
  </tableColumns>
  <tableStyleInfo name="TableStyleMedium5" showFirstColumn="0" showLastColumn="0" showRowStripes="1" showColumnStripes="0"/>
</table>
</file>

<file path=xl/tables/table3.xml><?xml version="1.0" encoding="utf-8"?>
<table xmlns="http://schemas.openxmlformats.org/spreadsheetml/2006/main" id="2" name="Таблица13" displayName="Таблица13" ref="A11:I46" totalsRowShown="0" headerRowDxfId="13" dataDxfId="11" headerRowBorderDxfId="12" tableBorderDxfId="10" totalsRowBorderDxfId="9">
  <autoFilter ref="A11:I46"/>
  <tableColumns count="9">
    <tableColumn id="1" name="№" dataDxfId="8"/>
    <tableColumn id="2" name="№ по прайсу" dataDxfId="7">
      <calculatedColumnFormula>Таблица1[[#This Row],[№ по прайсу]]</calculatedColumnFormula>
    </tableColumn>
    <tableColumn id="3" name="Наименование" dataDxfId="6">
      <calculatedColumnFormula>INDEX('Прайс-лист'!$B$8:$B$222,MATCH(B12,'Прайс-лист'!$A$8:$A$222,0))</calculatedColumnFormula>
    </tableColumn>
    <tableColumn id="4" name="Кол-во" dataDxfId="5">
      <calculatedColumnFormula>Таблица1[[#This Row],[Кол-во]]</calculatedColumnFormula>
    </tableColumn>
    <tableColumn id="5" name="Цена без НДС" dataDxfId="4">
      <calculatedColumnFormula>INDEX('Прайс-лист'!$C$8:$C$222,MATCH(C12,'Прайс-лист'!$B$8:$B$222,0))</calculatedColumnFormula>
    </tableColumn>
    <tableColumn id="6" name="Цена с НДС" dataDxfId="3">
      <calculatedColumnFormula>INDEX('Прайс-лист'!$D$8:$D$222,MATCH(C12,'Прайс-лист'!$B$8:$B$222,0))</calculatedColumnFormula>
    </tableColumn>
    <tableColumn id="7" name="Сумма без ндс" dataDxfId="2">
      <calculatedColumnFormula>D12*E12</calculatedColumnFormula>
    </tableColumn>
    <tableColumn id="8" name="Сумма с ндс" dataDxfId="1">
      <calculatedColumnFormula>D12*F12</calculatedColumnFormula>
    </tableColumn>
    <tableColumn id="9" name="Дополнительная информация" dataDxfId="0">
      <calculatedColumnFormula>INDEX('Прайс-лист'!$F$8:$F$222,MATCH(C12,'Прайс-лист'!$B$8:$B$222,0))</calculatedColumnFormula>
    </tableColumn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7885985@mail.ru" TargetMode="External"/><Relationship Id="rId13" Type="http://schemas.openxmlformats.org/officeDocument/2006/relationships/oleObject" Target="../embeddings/oleObject1.bin"/><Relationship Id="rId3" Type="http://schemas.openxmlformats.org/officeDocument/2006/relationships/hyperlink" Target="https://cloud.mail.ru/public/5jDP/eUSwGeNux" TargetMode="External"/><Relationship Id="rId7" Type="http://schemas.openxmlformats.org/officeDocument/2006/relationships/hyperlink" Target="http://www.tecnoshans2006.ru/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s://cloud.mail.ru/public/70aed16e52f5/&#1055;&#1088;&#1072;&#1081;&#1089;&#1099;%20&#1087;&#1086;&#1082;&#1091;&#1087;&#1072;&#1090;&#1077;&#1083;&#1103;&#1084;" TargetMode="External"/><Relationship Id="rId1" Type="http://schemas.openxmlformats.org/officeDocument/2006/relationships/hyperlink" Target="https://cloud.mail.ru/public/6pjP/DC4b3F2U1" TargetMode="External"/><Relationship Id="rId6" Type="http://schemas.openxmlformats.org/officeDocument/2006/relationships/hyperlink" Target="https://cloud.mail.ru/public/5jDP/eUSwGeNux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cloud.mail.ru/public/70aed16e52f5/&#1055;&#1088;&#1072;&#1081;&#1089;&#1099;%20&#1087;&#1086;&#1082;&#1091;&#1087;&#1072;&#1090;&#1077;&#1083;&#1103;&#1084;" TargetMode="External"/><Relationship Id="rId15" Type="http://schemas.openxmlformats.org/officeDocument/2006/relationships/table" Target="../tables/table1.xm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cloud.mail.ru/public/6pjP/DC4b3F2U1" TargetMode="External"/><Relationship Id="rId9" Type="http://schemas.openxmlformats.org/officeDocument/2006/relationships/hyperlink" Target="mailto:7885985@mail.ru" TargetMode="External"/><Relationship Id="rId14" Type="http://schemas.openxmlformats.org/officeDocument/2006/relationships/image" Target="../media/image1.wmf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229"/>
  <sheetViews>
    <sheetView windowProtection="1" tabSelected="1" view="pageBreakPreview" zoomScaleNormal="100" zoomScaleSheetLayoutView="100" workbookViewId="0">
      <selection activeCell="F15" sqref="F15"/>
    </sheetView>
  </sheetViews>
  <sheetFormatPr defaultColWidth="9.140625" defaultRowHeight="12.75" x14ac:dyDescent="0.2"/>
  <cols>
    <col min="1" max="1" width="9.7109375" style="7" customWidth="1"/>
    <col min="2" max="2" width="49.7109375" style="12" customWidth="1"/>
    <col min="3" max="4" width="15.140625" style="5" customWidth="1"/>
    <col min="5" max="5" width="17.5703125" style="5" hidden="1" customWidth="1"/>
    <col min="6" max="6" width="22.42578125" style="37" customWidth="1"/>
    <col min="7" max="7" width="14.5703125" style="5" customWidth="1"/>
    <col min="8" max="16384" width="9.140625" style="5"/>
  </cols>
  <sheetData>
    <row r="1" spans="1:7" s="1" customFormat="1" ht="9" customHeight="1" x14ac:dyDescent="0.3">
      <c r="A1" s="6"/>
      <c r="B1" s="9"/>
      <c r="C1" s="8"/>
      <c r="D1" s="8"/>
      <c r="E1" s="8"/>
      <c r="F1" s="36"/>
    </row>
    <row r="2" spans="1:7" s="1" customFormat="1" ht="5.45" customHeight="1" x14ac:dyDescent="0.3">
      <c r="A2" s="6"/>
      <c r="B2" s="9"/>
      <c r="C2" s="8"/>
      <c r="D2" s="8"/>
      <c r="E2" s="8"/>
      <c r="F2" s="36"/>
    </row>
    <row r="3" spans="1:7" s="1" customFormat="1" ht="42" customHeight="1" x14ac:dyDescent="0.3">
      <c r="A3" s="6"/>
      <c r="B3" s="10"/>
      <c r="C3" s="61" t="s">
        <v>169</v>
      </c>
      <c r="D3" s="61"/>
      <c r="E3" s="15"/>
      <c r="F3" s="36"/>
    </row>
    <row r="4" spans="1:7" s="1" customFormat="1" ht="13.9" customHeight="1" x14ac:dyDescent="0.3">
      <c r="A4" s="6"/>
      <c r="B4" s="11" t="s">
        <v>139</v>
      </c>
      <c r="C4" s="128" t="s">
        <v>220</v>
      </c>
      <c r="D4" s="129"/>
      <c r="E4" s="16"/>
      <c r="F4" s="62" t="s">
        <v>221</v>
      </c>
    </row>
    <row r="5" spans="1:7" s="1" customFormat="1" ht="7.9" customHeight="1" x14ac:dyDescent="0.3">
      <c r="A5" s="6"/>
      <c r="B5" s="14"/>
      <c r="F5" s="36"/>
    </row>
    <row r="6" spans="1:7" s="13" customFormat="1" ht="18.600000000000001" customHeight="1" x14ac:dyDescent="0.2">
      <c r="A6" s="18"/>
      <c r="B6" s="19"/>
      <c r="C6" s="130"/>
      <c r="D6" s="131"/>
      <c r="F6" s="63"/>
    </row>
    <row r="7" spans="1:7" s="2" customFormat="1" ht="25.5" x14ac:dyDescent="0.2">
      <c r="A7" s="20" t="s">
        <v>10</v>
      </c>
      <c r="B7" s="21" t="s">
        <v>16</v>
      </c>
      <c r="C7" s="21" t="s">
        <v>254</v>
      </c>
      <c r="D7" s="22" t="s">
        <v>255</v>
      </c>
      <c r="E7" s="43" t="s">
        <v>215</v>
      </c>
      <c r="F7" s="21" t="s">
        <v>216</v>
      </c>
      <c r="G7" s="32"/>
    </row>
    <row r="8" spans="1:7" s="2" customFormat="1" x14ac:dyDescent="0.2">
      <c r="A8" s="18">
        <v>1</v>
      </c>
      <c r="B8" s="18" t="s">
        <v>32</v>
      </c>
      <c r="C8" s="24"/>
      <c r="D8" s="25"/>
      <c r="E8" s="39"/>
      <c r="F8" s="25"/>
      <c r="G8" s="33"/>
    </row>
    <row r="9" spans="1:7" s="2" customFormat="1" x14ac:dyDescent="0.2">
      <c r="A9" s="18">
        <v>2</v>
      </c>
      <c r="B9" s="18" t="s">
        <v>93</v>
      </c>
      <c r="C9" s="24"/>
      <c r="D9" s="25"/>
      <c r="E9" s="39"/>
      <c r="F9" s="25"/>
      <c r="G9" s="33"/>
    </row>
    <row r="10" spans="1:7" s="2" customFormat="1" x14ac:dyDescent="0.2">
      <c r="A10" s="18">
        <v>3</v>
      </c>
      <c r="B10" s="18"/>
      <c r="C10" s="26"/>
      <c r="D10" s="25"/>
      <c r="E10" s="39"/>
      <c r="F10" s="25"/>
      <c r="G10" s="33"/>
    </row>
    <row r="11" spans="1:7" s="2" customFormat="1" x14ac:dyDescent="0.2">
      <c r="A11" s="18">
        <v>4</v>
      </c>
      <c r="B11" s="18" t="s">
        <v>149</v>
      </c>
      <c r="C11" s="24"/>
      <c r="D11" s="25"/>
      <c r="E11" s="39"/>
      <c r="F11" s="25"/>
      <c r="G11" s="33"/>
    </row>
    <row r="12" spans="1:7" s="3" customFormat="1" x14ac:dyDescent="0.2">
      <c r="A12" s="18">
        <v>5</v>
      </c>
      <c r="B12" s="18" t="s">
        <v>150</v>
      </c>
      <c r="C12" s="24"/>
      <c r="D12" s="25"/>
      <c r="E12" s="39"/>
      <c r="F12" s="25"/>
      <c r="G12" s="33"/>
    </row>
    <row r="13" spans="1:7" s="3" customFormat="1" x14ac:dyDescent="0.2">
      <c r="A13" s="18">
        <v>6</v>
      </c>
      <c r="B13" s="18" t="s">
        <v>151</v>
      </c>
      <c r="C13" s="24"/>
      <c r="D13" s="25"/>
      <c r="E13" s="39"/>
      <c r="F13" s="25"/>
      <c r="G13" s="33"/>
    </row>
    <row r="14" spans="1:7" s="3" customFormat="1" x14ac:dyDescent="0.2">
      <c r="A14" s="18">
        <v>7</v>
      </c>
      <c r="B14" s="18" t="s">
        <v>22</v>
      </c>
      <c r="C14" s="24"/>
      <c r="D14" s="25"/>
      <c r="E14" s="39"/>
      <c r="F14" s="25"/>
      <c r="G14" s="33"/>
    </row>
    <row r="15" spans="1:7" s="3" customFormat="1" x14ac:dyDescent="0.2">
      <c r="A15" s="18">
        <v>8</v>
      </c>
      <c r="B15" s="18" t="s">
        <v>152</v>
      </c>
      <c r="C15" s="24"/>
      <c r="D15" s="25"/>
      <c r="E15" s="39"/>
      <c r="F15" s="25"/>
      <c r="G15" s="33"/>
    </row>
    <row r="16" spans="1:7" s="3" customFormat="1" x14ac:dyDescent="0.2">
      <c r="A16" s="18">
        <v>9</v>
      </c>
      <c r="B16" s="18" t="s">
        <v>23</v>
      </c>
      <c r="C16" s="24"/>
      <c r="D16" s="25"/>
      <c r="E16" s="39"/>
      <c r="F16" s="25"/>
      <c r="G16" s="33"/>
    </row>
    <row r="17" spans="1:7" s="3" customFormat="1" x14ac:dyDescent="0.2">
      <c r="A17" s="18">
        <v>10</v>
      </c>
      <c r="B17" s="18" t="s">
        <v>153</v>
      </c>
      <c r="C17" s="24"/>
      <c r="D17" s="25"/>
      <c r="E17" s="39"/>
      <c r="F17" s="25"/>
      <c r="G17" s="33"/>
    </row>
    <row r="18" spans="1:7" s="3" customFormat="1" x14ac:dyDescent="0.2">
      <c r="A18" s="18">
        <v>11</v>
      </c>
      <c r="B18" s="18" t="s">
        <v>25</v>
      </c>
      <c r="C18" s="24"/>
      <c r="D18" s="25"/>
      <c r="E18" s="39"/>
      <c r="F18" s="25"/>
      <c r="G18" s="33"/>
    </row>
    <row r="19" spans="1:7" s="3" customFormat="1" x14ac:dyDescent="0.2">
      <c r="A19" s="18">
        <v>12</v>
      </c>
      <c r="B19" s="18" t="s">
        <v>8</v>
      </c>
      <c r="C19" s="24"/>
      <c r="D19" s="25"/>
      <c r="E19" s="39"/>
      <c r="F19" s="25"/>
      <c r="G19" s="33"/>
    </row>
    <row r="20" spans="1:7" s="3" customFormat="1" x14ac:dyDescent="0.2">
      <c r="A20" s="18">
        <v>13</v>
      </c>
      <c r="B20" s="18" t="s">
        <v>24</v>
      </c>
      <c r="C20" s="24"/>
      <c r="D20" s="25"/>
      <c r="E20" s="39"/>
      <c r="F20" s="25"/>
      <c r="G20" s="33"/>
    </row>
    <row r="21" spans="1:7" s="3" customFormat="1" x14ac:dyDescent="0.2">
      <c r="A21" s="18">
        <v>14</v>
      </c>
      <c r="B21" s="18" t="s">
        <v>26</v>
      </c>
      <c r="C21" s="24"/>
      <c r="D21" s="25"/>
      <c r="E21" s="39"/>
      <c r="F21" s="25"/>
      <c r="G21" s="33"/>
    </row>
    <row r="22" spans="1:7" s="3" customFormat="1" x14ac:dyDescent="0.2">
      <c r="A22" s="18">
        <v>15</v>
      </c>
      <c r="B22" s="18" t="s">
        <v>7</v>
      </c>
      <c r="C22" s="24"/>
      <c r="D22" s="25"/>
      <c r="E22" s="39"/>
      <c r="F22" s="25"/>
      <c r="G22" s="33"/>
    </row>
    <row r="23" spans="1:7" s="3" customFormat="1" x14ac:dyDescent="0.2">
      <c r="A23" s="18">
        <v>16</v>
      </c>
      <c r="B23" s="18" t="s">
        <v>92</v>
      </c>
      <c r="C23" s="24"/>
      <c r="D23" s="25"/>
      <c r="E23" s="39"/>
      <c r="F23" s="25"/>
      <c r="G23" s="33"/>
    </row>
    <row r="24" spans="1:7" s="3" customFormat="1" x14ac:dyDescent="0.2">
      <c r="A24" s="18">
        <v>17</v>
      </c>
      <c r="B24" s="18" t="s">
        <v>154</v>
      </c>
      <c r="C24" s="24"/>
      <c r="D24" s="25"/>
      <c r="E24" s="39"/>
      <c r="F24" s="25"/>
      <c r="G24" s="33"/>
    </row>
    <row r="25" spans="1:7" s="3" customFormat="1" ht="25.5" x14ac:dyDescent="0.2">
      <c r="A25" s="18">
        <v>18</v>
      </c>
      <c r="B25" s="18" t="s">
        <v>214</v>
      </c>
      <c r="C25" s="24"/>
      <c r="D25" s="25"/>
      <c r="E25" s="39"/>
      <c r="F25" s="25" t="s">
        <v>218</v>
      </c>
      <c r="G25" s="33"/>
    </row>
    <row r="26" spans="1:7" s="3" customFormat="1" x14ac:dyDescent="0.2">
      <c r="A26" s="18">
        <v>19</v>
      </c>
      <c r="B26" s="18" t="s">
        <v>57</v>
      </c>
      <c r="C26" s="24"/>
      <c r="D26" s="25"/>
      <c r="E26" s="39"/>
      <c r="F26" s="25"/>
      <c r="G26" s="33"/>
    </row>
    <row r="27" spans="1:7" s="3" customFormat="1" x14ac:dyDescent="0.2">
      <c r="A27" s="18">
        <v>20</v>
      </c>
      <c r="B27" s="18" t="s">
        <v>58</v>
      </c>
      <c r="C27" s="24"/>
      <c r="D27" s="25"/>
      <c r="E27" s="39"/>
      <c r="F27" s="25"/>
      <c r="G27" s="33"/>
    </row>
    <row r="28" spans="1:7" s="3" customFormat="1" x14ac:dyDescent="0.2">
      <c r="A28" s="18">
        <v>21</v>
      </c>
      <c r="B28" s="18" t="s">
        <v>14</v>
      </c>
      <c r="C28" s="24"/>
      <c r="D28" s="25"/>
      <c r="E28" s="39"/>
      <c r="F28" s="25"/>
      <c r="G28" s="33"/>
    </row>
    <row r="29" spans="1:7" s="3" customFormat="1" x14ac:dyDescent="0.2">
      <c r="A29" s="18">
        <v>22</v>
      </c>
      <c r="B29" s="18" t="s">
        <v>117</v>
      </c>
      <c r="C29" s="24"/>
      <c r="D29" s="25"/>
      <c r="E29" s="39"/>
      <c r="F29" s="25"/>
      <c r="G29" s="33"/>
    </row>
    <row r="30" spans="1:7" x14ac:dyDescent="0.2">
      <c r="A30" s="18">
        <v>23</v>
      </c>
      <c r="B30" s="18" t="s">
        <v>90</v>
      </c>
      <c r="C30" s="24"/>
      <c r="D30" s="25"/>
      <c r="E30" s="39"/>
      <c r="F30" s="25"/>
      <c r="G30" s="33"/>
    </row>
    <row r="31" spans="1:7" x14ac:dyDescent="0.2">
      <c r="A31" s="18">
        <v>24</v>
      </c>
      <c r="B31" s="18" t="s">
        <v>91</v>
      </c>
      <c r="C31" s="24"/>
      <c r="D31" s="25"/>
      <c r="E31" s="39"/>
      <c r="F31" s="25"/>
      <c r="G31" s="33"/>
    </row>
    <row r="32" spans="1:7" x14ac:dyDescent="0.2">
      <c r="A32" s="18">
        <v>25</v>
      </c>
      <c r="B32" s="18" t="s">
        <v>31</v>
      </c>
      <c r="C32" s="24"/>
      <c r="D32" s="25"/>
      <c r="E32" s="39"/>
      <c r="F32" s="25"/>
      <c r="G32" s="33"/>
    </row>
    <row r="33" spans="1:7" ht="25.5" x14ac:dyDescent="0.2">
      <c r="A33" s="18">
        <v>26</v>
      </c>
      <c r="B33" s="18" t="s">
        <v>194</v>
      </c>
      <c r="C33" s="24"/>
      <c r="D33" s="25"/>
      <c r="E33" s="39"/>
      <c r="F33" s="25"/>
      <c r="G33" s="33"/>
    </row>
    <row r="34" spans="1:7" x14ac:dyDescent="0.2">
      <c r="A34" s="18"/>
      <c r="B34" s="18"/>
      <c r="C34" s="24"/>
      <c r="D34" s="25"/>
      <c r="E34" s="39"/>
      <c r="F34" s="25"/>
      <c r="G34" s="33"/>
    </row>
    <row r="35" spans="1:7" s="3" customFormat="1" x14ac:dyDescent="0.2">
      <c r="A35" s="18"/>
      <c r="B35" s="18"/>
      <c r="C35" s="24"/>
      <c r="D35" s="25"/>
      <c r="E35" s="39"/>
      <c r="F35" s="25"/>
      <c r="G35" s="33"/>
    </row>
    <row r="36" spans="1:7" s="3" customFormat="1" x14ac:dyDescent="0.2">
      <c r="A36" s="18">
        <v>29</v>
      </c>
      <c r="B36" s="18" t="s">
        <v>177</v>
      </c>
      <c r="C36" s="24"/>
      <c r="D36" s="25"/>
      <c r="E36" s="39"/>
      <c r="F36" s="25"/>
      <c r="G36" s="33"/>
    </row>
    <row r="37" spans="1:7" s="3" customFormat="1" ht="25.5" x14ac:dyDescent="0.2">
      <c r="A37" s="18">
        <v>30</v>
      </c>
      <c r="B37" s="18" t="s">
        <v>195</v>
      </c>
      <c r="C37" s="24"/>
      <c r="D37" s="25"/>
      <c r="E37" s="39"/>
      <c r="F37" s="25"/>
      <c r="G37" s="33"/>
    </row>
    <row r="38" spans="1:7" s="3" customFormat="1" ht="25.5" x14ac:dyDescent="0.2">
      <c r="A38" s="18">
        <v>31</v>
      </c>
      <c r="B38" s="18" t="s">
        <v>196</v>
      </c>
      <c r="C38" s="24"/>
      <c r="D38" s="25"/>
      <c r="E38" s="39"/>
      <c r="F38" s="25"/>
      <c r="G38" s="33"/>
    </row>
    <row r="39" spans="1:7" s="3" customFormat="1" ht="25.5" x14ac:dyDescent="0.2">
      <c r="A39" s="18">
        <v>32</v>
      </c>
      <c r="B39" s="18" t="s">
        <v>197</v>
      </c>
      <c r="C39" s="24"/>
      <c r="D39" s="25"/>
      <c r="E39" s="39"/>
      <c r="F39" s="25"/>
      <c r="G39" s="33"/>
    </row>
    <row r="40" spans="1:7" s="3" customFormat="1" ht="25.5" x14ac:dyDescent="0.2">
      <c r="A40" s="18">
        <v>33</v>
      </c>
      <c r="B40" s="18" t="s">
        <v>198</v>
      </c>
      <c r="C40" s="24"/>
      <c r="D40" s="25"/>
      <c r="E40" s="39"/>
      <c r="F40" s="25"/>
      <c r="G40" s="33"/>
    </row>
    <row r="41" spans="1:7" s="3" customFormat="1" ht="25.5" x14ac:dyDescent="0.2">
      <c r="A41" s="18">
        <v>34</v>
      </c>
      <c r="B41" s="18" t="s">
        <v>199</v>
      </c>
      <c r="C41" s="24"/>
      <c r="D41" s="25"/>
      <c r="E41" s="41" t="s">
        <v>107</v>
      </c>
      <c r="F41" s="25"/>
      <c r="G41" s="33"/>
    </row>
    <row r="42" spans="1:7" s="3" customFormat="1" x14ac:dyDescent="0.2">
      <c r="A42" s="18">
        <v>35</v>
      </c>
      <c r="B42" s="18" t="s">
        <v>172</v>
      </c>
      <c r="C42" s="24"/>
      <c r="D42" s="25"/>
      <c r="E42" s="39"/>
      <c r="F42" s="25"/>
      <c r="G42" s="33"/>
    </row>
    <row r="43" spans="1:7" s="3" customFormat="1" ht="25.5" x14ac:dyDescent="0.2">
      <c r="A43" s="18">
        <v>36</v>
      </c>
      <c r="B43" s="18" t="s">
        <v>200</v>
      </c>
      <c r="C43" s="24"/>
      <c r="D43" s="25"/>
      <c r="E43" s="39"/>
      <c r="F43" s="25"/>
      <c r="G43" s="33"/>
    </row>
    <row r="44" spans="1:7" s="3" customFormat="1" ht="25.5" x14ac:dyDescent="0.2">
      <c r="A44" s="18">
        <v>37</v>
      </c>
      <c r="B44" s="18" t="s">
        <v>201</v>
      </c>
      <c r="C44" s="24"/>
      <c r="D44" s="25"/>
      <c r="E44" s="39"/>
      <c r="F44" s="25"/>
      <c r="G44" s="33"/>
    </row>
    <row r="45" spans="1:7" s="3" customFormat="1" ht="38.25" x14ac:dyDescent="0.2">
      <c r="A45" s="18">
        <v>38</v>
      </c>
      <c r="B45" s="18" t="s">
        <v>202</v>
      </c>
      <c r="C45" s="24"/>
      <c r="D45" s="25"/>
      <c r="E45" s="39"/>
      <c r="F45" s="25"/>
      <c r="G45" s="33"/>
    </row>
    <row r="46" spans="1:7" s="3" customFormat="1" x14ac:dyDescent="0.2">
      <c r="A46" s="18">
        <v>39</v>
      </c>
      <c r="B46" s="18" t="s">
        <v>203</v>
      </c>
      <c r="C46" s="24"/>
      <c r="D46" s="25"/>
      <c r="E46" s="39"/>
      <c r="F46" s="25"/>
      <c r="G46" s="33"/>
    </row>
    <row r="47" spans="1:7" s="3" customFormat="1" x14ac:dyDescent="0.2">
      <c r="A47" s="18">
        <v>40</v>
      </c>
      <c r="B47" s="18" t="s">
        <v>204</v>
      </c>
      <c r="C47" s="24"/>
      <c r="D47" s="25"/>
      <c r="E47" s="39"/>
      <c r="F47" s="25"/>
      <c r="G47" s="33"/>
    </row>
    <row r="48" spans="1:7" s="4" customFormat="1" ht="14.25" x14ac:dyDescent="0.2">
      <c r="A48" s="18">
        <v>41</v>
      </c>
      <c r="B48" s="18" t="s">
        <v>17</v>
      </c>
      <c r="C48" s="24"/>
      <c r="D48" s="25"/>
      <c r="E48" s="39"/>
      <c r="F48" s="25"/>
      <c r="G48" s="33"/>
    </row>
    <row r="49" spans="1:7" s="3" customFormat="1" x14ac:dyDescent="0.2">
      <c r="A49" s="18">
        <v>42</v>
      </c>
      <c r="B49" s="18" t="s">
        <v>15</v>
      </c>
      <c r="C49" s="24"/>
      <c r="D49" s="25"/>
      <c r="E49" s="39"/>
      <c r="F49" s="25"/>
      <c r="G49" s="33"/>
    </row>
    <row r="50" spans="1:7" s="3" customFormat="1" x14ac:dyDescent="0.2">
      <c r="A50" s="18">
        <v>43</v>
      </c>
      <c r="B50" s="18" t="s">
        <v>29</v>
      </c>
      <c r="C50" s="24"/>
      <c r="D50" s="25"/>
      <c r="E50" s="39"/>
      <c r="F50" s="25"/>
      <c r="G50" s="33"/>
    </row>
    <row r="51" spans="1:7" s="3" customFormat="1" ht="25.5" x14ac:dyDescent="0.2">
      <c r="A51" s="18">
        <v>44</v>
      </c>
      <c r="B51" s="18" t="s">
        <v>252</v>
      </c>
      <c r="C51" s="24"/>
      <c r="D51" s="25"/>
      <c r="E51" s="39"/>
      <c r="F51" s="25" t="s">
        <v>253</v>
      </c>
      <c r="G51" s="33"/>
    </row>
    <row r="52" spans="1:7" s="3" customFormat="1" x14ac:dyDescent="0.2">
      <c r="A52" s="18">
        <v>45</v>
      </c>
      <c r="B52" s="18" t="s">
        <v>183</v>
      </c>
      <c r="C52" s="24"/>
      <c r="D52" s="25"/>
      <c r="E52" s="39"/>
      <c r="F52" s="25"/>
      <c r="G52" s="33"/>
    </row>
    <row r="53" spans="1:7" x14ac:dyDescent="0.2">
      <c r="A53" s="18">
        <v>46</v>
      </c>
      <c r="B53" s="18" t="s">
        <v>184</v>
      </c>
      <c r="C53" s="24"/>
      <c r="D53" s="25"/>
      <c r="E53" s="39"/>
      <c r="F53" s="25"/>
      <c r="G53" s="33"/>
    </row>
    <row r="54" spans="1:7" x14ac:dyDescent="0.2">
      <c r="A54" s="18">
        <v>47</v>
      </c>
      <c r="B54" s="18" t="s">
        <v>205</v>
      </c>
      <c r="C54" s="24"/>
      <c r="D54" s="25"/>
      <c r="E54" s="39"/>
      <c r="F54" s="25"/>
      <c r="G54" s="33"/>
    </row>
    <row r="55" spans="1:7" s="3" customFormat="1" x14ac:dyDescent="0.2">
      <c r="A55" s="18">
        <v>48</v>
      </c>
      <c r="B55" s="18" t="s">
        <v>118</v>
      </c>
      <c r="C55" s="24"/>
      <c r="D55" s="25"/>
      <c r="E55" s="39"/>
      <c r="F55" s="25"/>
      <c r="G55" s="33"/>
    </row>
    <row r="56" spans="1:7" s="3" customFormat="1" x14ac:dyDescent="0.2">
      <c r="A56" s="18">
        <v>49</v>
      </c>
      <c r="B56" s="18" t="s">
        <v>178</v>
      </c>
      <c r="C56" s="24"/>
      <c r="D56" s="25"/>
      <c r="E56" s="39"/>
      <c r="F56" s="25"/>
      <c r="G56" s="33"/>
    </row>
    <row r="57" spans="1:7" s="3" customFormat="1" x14ac:dyDescent="0.2">
      <c r="A57" s="18">
        <v>50</v>
      </c>
      <c r="B57" s="18" t="s">
        <v>155</v>
      </c>
      <c r="C57" s="24"/>
      <c r="D57" s="25"/>
      <c r="E57" s="39"/>
      <c r="F57" s="25"/>
      <c r="G57" s="33"/>
    </row>
    <row r="58" spans="1:7" s="3" customFormat="1" x14ac:dyDescent="0.2">
      <c r="A58" s="18">
        <v>51</v>
      </c>
      <c r="B58" s="18" t="s">
        <v>2</v>
      </c>
      <c r="C58" s="24"/>
      <c r="D58" s="25"/>
      <c r="E58" s="39"/>
      <c r="F58" s="27"/>
      <c r="G58" s="33"/>
    </row>
    <row r="59" spans="1:7" s="3" customFormat="1" x14ac:dyDescent="0.2">
      <c r="A59" s="18">
        <v>52</v>
      </c>
      <c r="B59" s="18" t="s">
        <v>174</v>
      </c>
      <c r="C59" s="24"/>
      <c r="D59" s="25"/>
      <c r="E59" s="39"/>
      <c r="F59" s="25"/>
      <c r="G59" s="33"/>
    </row>
    <row r="60" spans="1:7" s="3" customFormat="1" x14ac:dyDescent="0.2">
      <c r="A60" s="18">
        <v>53</v>
      </c>
      <c r="B60" s="18" t="s">
        <v>27</v>
      </c>
      <c r="C60" s="24"/>
      <c r="D60" s="25"/>
      <c r="E60" s="39"/>
      <c r="F60" s="25"/>
      <c r="G60" s="33"/>
    </row>
    <row r="61" spans="1:7" s="3" customFormat="1" x14ac:dyDescent="0.2">
      <c r="A61" s="18">
        <v>54</v>
      </c>
      <c r="B61" s="18" t="s">
        <v>19</v>
      </c>
      <c r="C61" s="24"/>
      <c r="D61" s="25"/>
      <c r="E61" s="39"/>
      <c r="F61" s="25"/>
      <c r="G61" s="33"/>
    </row>
    <row r="62" spans="1:7" s="3" customFormat="1" x14ac:dyDescent="0.2">
      <c r="A62" s="18">
        <v>55</v>
      </c>
      <c r="B62" s="18" t="s">
        <v>20</v>
      </c>
      <c r="C62" s="24"/>
      <c r="D62" s="25"/>
      <c r="E62" s="39"/>
      <c r="F62" s="25"/>
      <c r="G62" s="33"/>
    </row>
    <row r="63" spans="1:7" s="3" customFormat="1" x14ac:dyDescent="0.2">
      <c r="A63" s="18">
        <v>56</v>
      </c>
      <c r="B63" s="18" t="s">
        <v>21</v>
      </c>
      <c r="C63" s="24"/>
      <c r="D63" s="25"/>
      <c r="E63" s="39"/>
      <c r="F63" s="25"/>
      <c r="G63" s="33"/>
    </row>
    <row r="64" spans="1:7" s="3" customFormat="1" x14ac:dyDescent="0.2">
      <c r="A64" s="18">
        <v>57</v>
      </c>
      <c r="B64" s="18" t="s">
        <v>28</v>
      </c>
      <c r="C64" s="24"/>
      <c r="D64" s="25"/>
      <c r="E64" s="39"/>
      <c r="F64" s="25"/>
      <c r="G64" s="33"/>
    </row>
    <row r="65" spans="1:7" s="3" customFormat="1" x14ac:dyDescent="0.2">
      <c r="A65" s="18">
        <v>58</v>
      </c>
      <c r="B65" s="18" t="s">
        <v>0</v>
      </c>
      <c r="C65" s="24"/>
      <c r="D65" s="25"/>
      <c r="E65" s="39"/>
      <c r="F65" s="25"/>
      <c r="G65" s="33"/>
    </row>
    <row r="66" spans="1:7" s="3" customFormat="1" x14ac:dyDescent="0.2">
      <c r="A66" s="18">
        <v>59</v>
      </c>
      <c r="B66" s="18" t="s">
        <v>11</v>
      </c>
      <c r="C66" s="24"/>
      <c r="D66" s="25"/>
      <c r="E66" s="39"/>
      <c r="F66" s="25"/>
      <c r="G66" s="33"/>
    </row>
    <row r="67" spans="1:7" s="3" customFormat="1" x14ac:dyDescent="0.2">
      <c r="A67" s="18">
        <v>60</v>
      </c>
      <c r="B67" s="18" t="s">
        <v>12</v>
      </c>
      <c r="C67" s="24"/>
      <c r="D67" s="25"/>
      <c r="E67" s="39"/>
      <c r="F67" s="25"/>
      <c r="G67" s="33"/>
    </row>
    <row r="68" spans="1:7" s="3" customFormat="1" x14ac:dyDescent="0.2">
      <c r="A68" s="18">
        <v>61</v>
      </c>
      <c r="B68" s="18" t="s">
        <v>13</v>
      </c>
      <c r="C68" s="24"/>
      <c r="D68" s="25"/>
      <c r="E68" s="39"/>
      <c r="F68" s="25"/>
      <c r="G68" s="33"/>
    </row>
    <row r="69" spans="1:7" s="4" customFormat="1" ht="14.25" x14ac:dyDescent="0.2">
      <c r="A69" s="18">
        <v>62</v>
      </c>
      <c r="B69" s="18" t="s">
        <v>3</v>
      </c>
      <c r="C69" s="24"/>
      <c r="D69" s="25"/>
      <c r="E69" s="39"/>
      <c r="F69" s="25"/>
      <c r="G69" s="34"/>
    </row>
    <row r="70" spans="1:7" s="3" customFormat="1" ht="38.25" x14ac:dyDescent="0.2">
      <c r="A70" s="18">
        <v>63</v>
      </c>
      <c r="B70" s="18" t="s">
        <v>156</v>
      </c>
      <c r="C70" s="24"/>
      <c r="D70" s="25"/>
      <c r="E70" s="39"/>
      <c r="F70" s="25"/>
      <c r="G70" s="33"/>
    </row>
    <row r="71" spans="1:7" s="3" customFormat="1" ht="38.25" x14ac:dyDescent="0.2">
      <c r="A71" s="18">
        <v>64</v>
      </c>
      <c r="B71" s="18" t="s">
        <v>157</v>
      </c>
      <c r="C71" s="24"/>
      <c r="D71" s="25"/>
      <c r="E71" s="39"/>
      <c r="F71" s="25"/>
      <c r="G71" s="33"/>
    </row>
    <row r="72" spans="1:7" s="3" customFormat="1" ht="38.25" x14ac:dyDescent="0.2">
      <c r="A72" s="18">
        <v>65</v>
      </c>
      <c r="B72" s="18" t="s">
        <v>158</v>
      </c>
      <c r="C72" s="24"/>
      <c r="D72" s="25"/>
      <c r="E72" s="39"/>
      <c r="F72" s="25"/>
      <c r="G72" s="33"/>
    </row>
    <row r="73" spans="1:7" s="3" customFormat="1" ht="38.25" x14ac:dyDescent="0.2">
      <c r="A73" s="18">
        <v>66</v>
      </c>
      <c r="B73" s="18" t="s">
        <v>120</v>
      </c>
      <c r="C73" s="24"/>
      <c r="D73" s="25"/>
      <c r="E73" s="39"/>
      <c r="F73" s="25"/>
      <c r="G73" s="33"/>
    </row>
    <row r="74" spans="1:7" s="3" customFormat="1" ht="38.25" x14ac:dyDescent="0.2">
      <c r="A74" s="18">
        <v>67</v>
      </c>
      <c r="B74" s="18" t="s">
        <v>121</v>
      </c>
      <c r="C74" s="24"/>
      <c r="D74" s="25"/>
      <c r="E74" s="39"/>
      <c r="F74" s="25"/>
      <c r="G74" s="33"/>
    </row>
    <row r="75" spans="1:7" s="3" customFormat="1" ht="38.25" x14ac:dyDescent="0.2">
      <c r="A75" s="18">
        <v>68</v>
      </c>
      <c r="B75" s="18" t="s">
        <v>122</v>
      </c>
      <c r="C75" s="24"/>
      <c r="D75" s="25"/>
      <c r="E75" s="39"/>
      <c r="F75" s="25"/>
      <c r="G75" s="33"/>
    </row>
    <row r="76" spans="1:7" s="3" customFormat="1" ht="38.25" x14ac:dyDescent="0.2">
      <c r="A76" s="18">
        <v>69</v>
      </c>
      <c r="B76" s="18" t="s">
        <v>123</v>
      </c>
      <c r="C76" s="24"/>
      <c r="D76" s="25"/>
      <c r="E76" s="39"/>
      <c r="F76" s="25"/>
      <c r="G76" s="33"/>
    </row>
    <row r="77" spans="1:7" s="3" customFormat="1" ht="38.25" x14ac:dyDescent="0.2">
      <c r="A77" s="18">
        <v>70</v>
      </c>
      <c r="B77" s="18" t="s">
        <v>124</v>
      </c>
      <c r="C77" s="24"/>
      <c r="D77" s="25"/>
      <c r="E77" s="39"/>
      <c r="F77" s="25"/>
      <c r="G77" s="33"/>
    </row>
    <row r="78" spans="1:7" s="3" customFormat="1" ht="25.5" x14ac:dyDescent="0.2">
      <c r="A78" s="18">
        <v>71</v>
      </c>
      <c r="B78" s="18" t="s">
        <v>143</v>
      </c>
      <c r="C78" s="24"/>
      <c r="D78" s="25"/>
      <c r="E78" s="39"/>
      <c r="F78" s="25"/>
      <c r="G78" s="33"/>
    </row>
    <row r="79" spans="1:7" s="4" customFormat="1" ht="38.25" x14ac:dyDescent="0.2">
      <c r="A79" s="18">
        <v>72</v>
      </c>
      <c r="B79" s="18" t="s">
        <v>125</v>
      </c>
      <c r="C79" s="24"/>
      <c r="D79" s="25"/>
      <c r="E79" s="39"/>
      <c r="F79" s="25"/>
      <c r="G79" s="34"/>
    </row>
    <row r="80" spans="1:7" s="4" customFormat="1" ht="51" x14ac:dyDescent="0.2">
      <c r="A80" s="18">
        <v>73</v>
      </c>
      <c r="B80" s="18" t="s">
        <v>185</v>
      </c>
      <c r="C80" s="24"/>
      <c r="D80" s="25"/>
      <c r="E80" s="39"/>
      <c r="F80" s="25"/>
      <c r="G80" s="34"/>
    </row>
    <row r="81" spans="1:7" s="4" customFormat="1" ht="38.25" x14ac:dyDescent="0.2">
      <c r="A81" s="18">
        <v>74</v>
      </c>
      <c r="B81" s="18" t="s">
        <v>126</v>
      </c>
      <c r="C81" s="24"/>
      <c r="D81" s="25"/>
      <c r="E81" s="39"/>
      <c r="F81" s="25"/>
      <c r="G81" s="34"/>
    </row>
    <row r="82" spans="1:7" s="4" customFormat="1" ht="38.25" x14ac:dyDescent="0.2">
      <c r="A82" s="18">
        <v>75</v>
      </c>
      <c r="B82" s="18" t="s">
        <v>127</v>
      </c>
      <c r="C82" s="24"/>
      <c r="D82" s="25"/>
      <c r="E82" s="39"/>
      <c r="F82" s="25"/>
      <c r="G82" s="34"/>
    </row>
    <row r="83" spans="1:7" s="4" customFormat="1" ht="38.25" x14ac:dyDescent="0.2">
      <c r="A83" s="18">
        <v>76</v>
      </c>
      <c r="B83" s="18" t="s">
        <v>128</v>
      </c>
      <c r="C83" s="24"/>
      <c r="D83" s="25"/>
      <c r="E83" s="39"/>
      <c r="F83" s="25"/>
      <c r="G83" s="34"/>
    </row>
    <row r="84" spans="1:7" s="4" customFormat="1" ht="38.25" x14ac:dyDescent="0.2">
      <c r="A84" s="18">
        <v>77</v>
      </c>
      <c r="B84" s="18" t="s">
        <v>129</v>
      </c>
      <c r="C84" s="24"/>
      <c r="D84" s="25"/>
      <c r="E84" s="39"/>
      <c r="F84" s="25" t="s">
        <v>218</v>
      </c>
      <c r="G84" s="34"/>
    </row>
    <row r="85" spans="1:7" s="4" customFormat="1" ht="38.25" x14ac:dyDescent="0.2">
      <c r="A85" s="18">
        <v>78</v>
      </c>
      <c r="B85" s="18" t="s">
        <v>130</v>
      </c>
      <c r="C85" s="24"/>
      <c r="D85" s="25"/>
      <c r="E85" s="39"/>
      <c r="F85" s="25"/>
      <c r="G85" s="34"/>
    </row>
    <row r="86" spans="1:7" s="4" customFormat="1" ht="25.5" x14ac:dyDescent="0.2">
      <c r="A86" s="18">
        <v>79</v>
      </c>
      <c r="B86" s="18" t="s">
        <v>36</v>
      </c>
      <c r="C86" s="24"/>
      <c r="D86" s="25"/>
      <c r="E86" s="39"/>
      <c r="F86" s="25"/>
      <c r="G86" s="34"/>
    </row>
    <row r="87" spans="1:7" s="4" customFormat="1" ht="25.5" x14ac:dyDescent="0.2">
      <c r="A87" s="18">
        <v>80</v>
      </c>
      <c r="B87" s="18" t="s">
        <v>59</v>
      </c>
      <c r="C87" s="24"/>
      <c r="D87" s="25"/>
      <c r="E87" s="39"/>
      <c r="F87" s="25"/>
      <c r="G87" s="34"/>
    </row>
    <row r="88" spans="1:7" s="4" customFormat="1" ht="25.5" x14ac:dyDescent="0.2">
      <c r="A88" s="18">
        <v>81</v>
      </c>
      <c r="B88" s="18" t="s">
        <v>69</v>
      </c>
      <c r="C88" s="24"/>
      <c r="D88" s="25"/>
      <c r="E88" s="39"/>
      <c r="F88" s="25"/>
      <c r="G88" s="34"/>
    </row>
    <row r="89" spans="1:7" s="4" customFormat="1" ht="25.5" x14ac:dyDescent="0.2">
      <c r="A89" s="18">
        <v>82</v>
      </c>
      <c r="B89" s="18" t="s">
        <v>70</v>
      </c>
      <c r="C89" s="24"/>
      <c r="D89" s="25"/>
      <c r="E89" s="39"/>
      <c r="F89" s="25"/>
      <c r="G89" s="34"/>
    </row>
    <row r="90" spans="1:7" s="4" customFormat="1" ht="25.5" x14ac:dyDescent="0.2">
      <c r="A90" s="18">
        <v>83</v>
      </c>
      <c r="B90" s="18" t="s">
        <v>108</v>
      </c>
      <c r="C90" s="24"/>
      <c r="D90" s="25"/>
      <c r="E90" s="39"/>
      <c r="F90" s="25" t="s">
        <v>218</v>
      </c>
      <c r="G90" s="34"/>
    </row>
    <row r="91" spans="1:7" s="4" customFormat="1" ht="14.25" x14ac:dyDescent="0.2">
      <c r="A91" s="18">
        <v>84</v>
      </c>
      <c r="B91" s="18" t="s">
        <v>37</v>
      </c>
      <c r="C91" s="24"/>
      <c r="D91" s="25"/>
      <c r="E91" s="39"/>
      <c r="F91" s="25"/>
      <c r="G91" s="34"/>
    </row>
    <row r="92" spans="1:7" s="4" customFormat="1" ht="14.25" x14ac:dyDescent="0.2">
      <c r="A92" s="18">
        <v>85</v>
      </c>
      <c r="B92" s="18" t="s">
        <v>60</v>
      </c>
      <c r="C92" s="24"/>
      <c r="D92" s="25"/>
      <c r="E92" s="39"/>
      <c r="F92" s="25"/>
      <c r="G92" s="34"/>
    </row>
    <row r="93" spans="1:7" s="4" customFormat="1" ht="14.25" x14ac:dyDescent="0.2">
      <c r="A93" s="18">
        <v>86</v>
      </c>
      <c r="B93" s="18" t="s">
        <v>61</v>
      </c>
      <c r="C93" s="24"/>
      <c r="D93" s="25"/>
      <c r="E93" s="39"/>
      <c r="F93" s="25"/>
      <c r="G93" s="34"/>
    </row>
    <row r="94" spans="1:7" s="4" customFormat="1" ht="14.25" x14ac:dyDescent="0.2">
      <c r="A94" s="18">
        <v>87</v>
      </c>
      <c r="B94" s="18" t="s">
        <v>62</v>
      </c>
      <c r="C94" s="24"/>
      <c r="D94" s="25"/>
      <c r="E94" s="39"/>
      <c r="F94" s="25"/>
      <c r="G94" s="34"/>
    </row>
    <row r="95" spans="1:7" s="4" customFormat="1" ht="14.25" x14ac:dyDescent="0.2">
      <c r="A95" s="18">
        <v>88</v>
      </c>
      <c r="B95" s="18" t="s">
        <v>38</v>
      </c>
      <c r="C95" s="24"/>
      <c r="D95" s="25"/>
      <c r="E95" s="39"/>
      <c r="F95" s="25"/>
      <c r="G95" s="34"/>
    </row>
    <row r="96" spans="1:7" s="4" customFormat="1" ht="14.25" x14ac:dyDescent="0.2">
      <c r="A96" s="18">
        <v>89</v>
      </c>
      <c r="B96" s="18" t="s">
        <v>39</v>
      </c>
      <c r="C96" s="24"/>
      <c r="D96" s="25"/>
      <c r="E96" s="39"/>
      <c r="F96" s="25"/>
      <c r="G96" s="34"/>
    </row>
    <row r="97" spans="1:7" s="4" customFormat="1" ht="14.25" x14ac:dyDescent="0.2">
      <c r="A97" s="18">
        <v>90</v>
      </c>
      <c r="B97" s="18" t="s">
        <v>96</v>
      </c>
      <c r="C97" s="24"/>
      <c r="D97" s="25"/>
      <c r="E97" s="39"/>
      <c r="F97" s="25"/>
      <c r="G97" s="34"/>
    </row>
    <row r="98" spans="1:7" s="4" customFormat="1" ht="14.25" x14ac:dyDescent="0.2">
      <c r="A98" s="18">
        <v>91</v>
      </c>
      <c r="B98" s="18" t="s">
        <v>67</v>
      </c>
      <c r="C98" s="24"/>
      <c r="D98" s="25"/>
      <c r="E98" s="39"/>
      <c r="F98" s="25"/>
      <c r="G98" s="34"/>
    </row>
    <row r="99" spans="1:7" s="4" customFormat="1" ht="14.25" x14ac:dyDescent="0.2">
      <c r="A99" s="18">
        <v>92</v>
      </c>
      <c r="B99" s="18" t="s">
        <v>97</v>
      </c>
      <c r="C99" s="24"/>
      <c r="D99" s="25"/>
      <c r="E99" s="39"/>
      <c r="F99" s="25"/>
      <c r="G99" s="34"/>
    </row>
    <row r="100" spans="1:7" s="3" customFormat="1" ht="38.25" x14ac:dyDescent="0.2">
      <c r="A100" s="18">
        <v>93</v>
      </c>
      <c r="B100" s="18" t="s">
        <v>131</v>
      </c>
      <c r="C100" s="24"/>
      <c r="D100" s="25"/>
      <c r="E100" s="39"/>
      <c r="F100" s="25"/>
      <c r="G100" s="33"/>
    </row>
    <row r="101" spans="1:7" s="3" customFormat="1" x14ac:dyDescent="0.2">
      <c r="A101" s="18">
        <v>94</v>
      </c>
      <c r="B101" s="18" t="s">
        <v>159</v>
      </c>
      <c r="C101" s="24"/>
      <c r="D101" s="25"/>
      <c r="E101" s="39"/>
      <c r="F101" s="25"/>
      <c r="G101" s="33"/>
    </row>
    <row r="102" spans="1:7" s="3" customFormat="1" x14ac:dyDescent="0.2">
      <c r="A102" s="18">
        <v>95</v>
      </c>
      <c r="B102" s="18" t="s">
        <v>160</v>
      </c>
      <c r="C102" s="24"/>
      <c r="D102" s="25"/>
      <c r="E102" s="39"/>
      <c r="F102" s="25"/>
      <c r="G102" s="33"/>
    </row>
    <row r="103" spans="1:7" s="3" customFormat="1" x14ac:dyDescent="0.2">
      <c r="A103" s="18">
        <v>96</v>
      </c>
      <c r="B103" s="18" t="s">
        <v>161</v>
      </c>
      <c r="C103" s="24"/>
      <c r="D103" s="25"/>
      <c r="E103" s="39"/>
      <c r="F103" s="25"/>
      <c r="G103" s="33"/>
    </row>
    <row r="104" spans="1:7" s="3" customFormat="1" x14ac:dyDescent="0.2">
      <c r="A104" s="18">
        <v>97</v>
      </c>
      <c r="B104" s="18" t="s">
        <v>162</v>
      </c>
      <c r="C104" s="24"/>
      <c r="D104" s="25"/>
      <c r="E104" s="39"/>
      <c r="F104" s="25"/>
      <c r="G104" s="33"/>
    </row>
    <row r="105" spans="1:7" s="3" customFormat="1" ht="38.25" x14ac:dyDescent="0.2">
      <c r="A105" s="18">
        <v>98</v>
      </c>
      <c r="B105" s="18" t="s">
        <v>132</v>
      </c>
      <c r="C105" s="24"/>
      <c r="D105" s="25"/>
      <c r="E105" s="39"/>
      <c r="F105" s="25"/>
      <c r="G105" s="33"/>
    </row>
    <row r="106" spans="1:7" s="3" customFormat="1" ht="38.25" x14ac:dyDescent="0.2">
      <c r="A106" s="18">
        <v>99</v>
      </c>
      <c r="B106" s="18" t="s">
        <v>133</v>
      </c>
      <c r="C106" s="24"/>
      <c r="D106" s="25"/>
      <c r="E106" s="39"/>
      <c r="F106" s="25"/>
      <c r="G106" s="33"/>
    </row>
    <row r="107" spans="1:7" s="3" customFormat="1" ht="38.25" x14ac:dyDescent="0.2">
      <c r="A107" s="18">
        <v>100</v>
      </c>
      <c r="B107" s="18" t="s">
        <v>134</v>
      </c>
      <c r="C107" s="24"/>
      <c r="D107" s="25"/>
      <c r="E107" s="39"/>
      <c r="F107" s="25"/>
      <c r="G107" s="33"/>
    </row>
    <row r="108" spans="1:7" s="3" customFormat="1" ht="25.5" x14ac:dyDescent="0.2">
      <c r="A108" s="18">
        <v>101</v>
      </c>
      <c r="B108" s="18" t="s">
        <v>40</v>
      </c>
      <c r="C108" s="24"/>
      <c r="D108" s="25"/>
      <c r="E108" s="39"/>
      <c r="F108" s="25"/>
      <c r="G108" s="33"/>
    </row>
    <row r="109" spans="1:7" s="3" customFormat="1" ht="25.5" x14ac:dyDescent="0.2">
      <c r="A109" s="18">
        <v>102</v>
      </c>
      <c r="B109" s="18" t="s">
        <v>63</v>
      </c>
      <c r="C109" s="24"/>
      <c r="D109" s="25"/>
      <c r="E109" s="39"/>
      <c r="F109" s="25"/>
      <c r="G109" s="33"/>
    </row>
    <row r="110" spans="1:7" s="3" customFormat="1" ht="38.25" x14ac:dyDescent="0.2">
      <c r="A110" s="18">
        <v>103</v>
      </c>
      <c r="B110" s="18" t="s">
        <v>135</v>
      </c>
      <c r="C110" s="24"/>
      <c r="D110" s="25"/>
      <c r="E110" s="39"/>
      <c r="F110" s="25"/>
      <c r="G110" s="33"/>
    </row>
    <row r="111" spans="1:7" s="3" customFormat="1" ht="38.25" x14ac:dyDescent="0.2">
      <c r="A111" s="18">
        <v>104</v>
      </c>
      <c r="B111" s="18" t="s">
        <v>136</v>
      </c>
      <c r="C111" s="24"/>
      <c r="D111" s="25"/>
      <c r="E111" s="39"/>
      <c r="F111" s="25"/>
      <c r="G111" s="33"/>
    </row>
    <row r="112" spans="1:7" s="3" customFormat="1" ht="38.25" x14ac:dyDescent="0.2">
      <c r="A112" s="18">
        <v>105</v>
      </c>
      <c r="B112" s="18" t="s">
        <v>137</v>
      </c>
      <c r="C112" s="24"/>
      <c r="D112" s="25"/>
      <c r="E112" s="39"/>
      <c r="F112" s="25"/>
      <c r="G112" s="33"/>
    </row>
    <row r="113" spans="1:7" s="3" customFormat="1" ht="38.25" x14ac:dyDescent="0.2">
      <c r="A113" s="18">
        <v>106</v>
      </c>
      <c r="B113" s="18" t="s">
        <v>138</v>
      </c>
      <c r="C113" s="24"/>
      <c r="D113" s="25"/>
      <c r="E113" s="39"/>
      <c r="F113" s="25"/>
      <c r="G113" s="33"/>
    </row>
    <row r="114" spans="1:7" s="3" customFormat="1" ht="38.25" x14ac:dyDescent="0.2">
      <c r="A114" s="18">
        <v>107</v>
      </c>
      <c r="B114" s="18" t="s">
        <v>224</v>
      </c>
      <c r="C114" s="24"/>
      <c r="D114" s="25"/>
      <c r="E114" s="39"/>
      <c r="F114" s="25" t="s">
        <v>219</v>
      </c>
      <c r="G114" s="33"/>
    </row>
    <row r="115" spans="1:7" s="3" customFormat="1" ht="38.25" x14ac:dyDescent="0.2">
      <c r="A115" s="18">
        <v>108</v>
      </c>
      <c r="B115" s="18" t="s">
        <v>140</v>
      </c>
      <c r="C115" s="24"/>
      <c r="D115" s="25"/>
      <c r="E115" s="39"/>
      <c r="F115" s="25" t="s">
        <v>219</v>
      </c>
      <c r="G115" s="33"/>
    </row>
    <row r="116" spans="1:7" s="3" customFormat="1" ht="38.25" x14ac:dyDescent="0.2">
      <c r="A116" s="18">
        <v>109</v>
      </c>
      <c r="B116" s="18" t="s">
        <v>141</v>
      </c>
      <c r="C116" s="24"/>
      <c r="D116" s="25"/>
      <c r="E116" s="39"/>
      <c r="F116" s="25" t="s">
        <v>219</v>
      </c>
      <c r="G116" s="33"/>
    </row>
    <row r="117" spans="1:7" s="3" customFormat="1" ht="25.5" x14ac:dyDescent="0.2">
      <c r="A117" s="18">
        <v>110</v>
      </c>
      <c r="B117" s="18" t="s">
        <v>163</v>
      </c>
      <c r="C117" s="24"/>
      <c r="D117" s="25"/>
      <c r="E117" s="39"/>
      <c r="F117" s="25"/>
      <c r="G117" s="33"/>
    </row>
    <row r="118" spans="1:7" s="3" customFormat="1" ht="38.25" x14ac:dyDescent="0.2">
      <c r="A118" s="18">
        <v>111</v>
      </c>
      <c r="B118" s="18" t="s">
        <v>35</v>
      </c>
      <c r="C118" s="24"/>
      <c r="D118" s="25"/>
      <c r="E118" s="39"/>
      <c r="F118" s="25" t="s">
        <v>217</v>
      </c>
      <c r="G118" s="33"/>
    </row>
    <row r="119" spans="1:7" s="3" customFormat="1" x14ac:dyDescent="0.2">
      <c r="A119" s="18">
        <v>112</v>
      </c>
      <c r="B119" s="18" t="s">
        <v>42</v>
      </c>
      <c r="C119" s="24"/>
      <c r="D119" s="25"/>
      <c r="E119" s="39"/>
      <c r="F119" s="25"/>
      <c r="G119" s="33"/>
    </row>
    <row r="120" spans="1:7" s="3" customFormat="1" x14ac:dyDescent="0.2">
      <c r="A120" s="18">
        <v>113</v>
      </c>
      <c r="B120" s="18" t="s">
        <v>41</v>
      </c>
      <c r="C120" s="24"/>
      <c r="D120" s="25"/>
      <c r="E120" s="39"/>
      <c r="F120" s="25"/>
      <c r="G120" s="33"/>
    </row>
    <row r="121" spans="1:7" s="3" customFormat="1" x14ac:dyDescent="0.2">
      <c r="A121" s="18">
        <v>114</v>
      </c>
      <c r="B121" s="18" t="s">
        <v>64</v>
      </c>
      <c r="C121" s="24"/>
      <c r="D121" s="25"/>
      <c r="E121" s="39"/>
      <c r="F121" s="25"/>
      <c r="G121" s="33"/>
    </row>
    <row r="122" spans="1:7" s="3" customFormat="1" x14ac:dyDescent="0.2">
      <c r="A122" s="18">
        <v>115</v>
      </c>
      <c r="B122" s="18" t="s">
        <v>43</v>
      </c>
      <c r="C122" s="24"/>
      <c r="D122" s="25"/>
      <c r="E122" s="39"/>
      <c r="F122" s="25"/>
      <c r="G122" s="33"/>
    </row>
    <row r="123" spans="1:7" s="3" customFormat="1" x14ac:dyDescent="0.2">
      <c r="A123" s="18">
        <v>116</v>
      </c>
      <c r="B123" s="18" t="s">
        <v>71</v>
      </c>
      <c r="C123" s="24"/>
      <c r="D123" s="25"/>
      <c r="E123" s="39"/>
      <c r="F123" s="25"/>
      <c r="G123" s="33"/>
    </row>
    <row r="124" spans="1:7" s="3" customFormat="1" x14ac:dyDescent="0.2">
      <c r="A124" s="18">
        <v>117</v>
      </c>
      <c r="B124" s="18" t="s">
        <v>72</v>
      </c>
      <c r="C124" s="24"/>
      <c r="D124" s="25"/>
      <c r="E124" s="39"/>
      <c r="F124" s="25"/>
      <c r="G124" s="33"/>
    </row>
    <row r="125" spans="1:7" s="3" customFormat="1" ht="25.5" x14ac:dyDescent="0.2">
      <c r="A125" s="18">
        <v>118</v>
      </c>
      <c r="B125" s="18" t="s">
        <v>73</v>
      </c>
      <c r="C125" s="24"/>
      <c r="D125" s="25"/>
      <c r="E125" s="39"/>
      <c r="F125" s="25" t="s">
        <v>225</v>
      </c>
      <c r="G125" s="33"/>
    </row>
    <row r="126" spans="1:7" s="3" customFormat="1" x14ac:dyDescent="0.2">
      <c r="A126" s="18">
        <v>119</v>
      </c>
      <c r="B126" s="18" t="s">
        <v>44</v>
      </c>
      <c r="C126" s="24"/>
      <c r="D126" s="25"/>
      <c r="E126" s="39"/>
      <c r="F126" s="25"/>
      <c r="G126" s="33"/>
    </row>
    <row r="127" spans="1:7" s="3" customFormat="1" x14ac:dyDescent="0.2">
      <c r="A127" s="18">
        <v>120</v>
      </c>
      <c r="B127" s="18" t="s">
        <v>109</v>
      </c>
      <c r="C127" s="24"/>
      <c r="D127" s="25"/>
      <c r="E127" s="39"/>
      <c r="F127" s="25"/>
      <c r="G127" s="33"/>
    </row>
    <row r="128" spans="1:7" s="3" customFormat="1" x14ac:dyDescent="0.2">
      <c r="A128" s="18">
        <v>121</v>
      </c>
      <c r="B128" s="18" t="s">
        <v>164</v>
      </c>
      <c r="C128" s="24"/>
      <c r="D128" s="25"/>
      <c r="E128" s="39"/>
      <c r="F128" s="25"/>
      <c r="G128" s="33"/>
    </row>
    <row r="129" spans="1:7" s="3" customFormat="1" x14ac:dyDescent="0.2">
      <c r="A129" s="18">
        <v>122</v>
      </c>
      <c r="B129" s="18" t="s">
        <v>45</v>
      </c>
      <c r="C129" s="24"/>
      <c r="D129" s="25"/>
      <c r="E129" s="39"/>
      <c r="F129" s="25"/>
      <c r="G129" s="33"/>
    </row>
    <row r="130" spans="1:7" s="3" customFormat="1" ht="25.5" x14ac:dyDescent="0.2">
      <c r="A130" s="18">
        <v>123</v>
      </c>
      <c r="B130" s="18" t="s">
        <v>74</v>
      </c>
      <c r="C130" s="24"/>
      <c r="D130" s="25"/>
      <c r="E130" s="39"/>
      <c r="F130" s="25" t="s">
        <v>225</v>
      </c>
      <c r="G130" s="33"/>
    </row>
    <row r="131" spans="1:7" s="3" customFormat="1" ht="25.5" x14ac:dyDescent="0.2">
      <c r="A131" s="18">
        <v>124</v>
      </c>
      <c r="B131" s="18" t="s">
        <v>46</v>
      </c>
      <c r="C131" s="24"/>
      <c r="D131" s="25"/>
      <c r="E131" s="39"/>
      <c r="F131" s="25"/>
      <c r="G131" s="33"/>
    </row>
    <row r="132" spans="1:7" s="3" customFormat="1" ht="25.5" x14ac:dyDescent="0.2">
      <c r="A132" s="18">
        <v>125</v>
      </c>
      <c r="B132" s="18" t="s">
        <v>75</v>
      </c>
      <c r="C132" s="24"/>
      <c r="D132" s="25"/>
      <c r="E132" s="39"/>
      <c r="F132" s="25"/>
      <c r="G132" s="33"/>
    </row>
    <row r="133" spans="1:7" s="3" customFormat="1" ht="25.5" x14ac:dyDescent="0.2">
      <c r="A133" s="18">
        <v>126</v>
      </c>
      <c r="B133" s="18" t="s">
        <v>76</v>
      </c>
      <c r="C133" s="24"/>
      <c r="D133" s="25"/>
      <c r="E133" s="39"/>
      <c r="F133" s="25"/>
      <c r="G133" s="33"/>
    </row>
    <row r="134" spans="1:7" s="3" customFormat="1" ht="25.5" x14ac:dyDescent="0.2">
      <c r="A134" s="18">
        <v>127</v>
      </c>
      <c r="B134" s="18" t="s">
        <v>77</v>
      </c>
      <c r="C134" s="24"/>
      <c r="D134" s="25"/>
      <c r="E134" s="39"/>
      <c r="F134" s="25" t="s">
        <v>225</v>
      </c>
      <c r="G134" s="33"/>
    </row>
    <row r="135" spans="1:7" s="3" customFormat="1" ht="25.5" x14ac:dyDescent="0.2">
      <c r="A135" s="18">
        <v>128</v>
      </c>
      <c r="B135" s="18" t="s">
        <v>186</v>
      </c>
      <c r="C135" s="24"/>
      <c r="D135" s="25"/>
      <c r="E135" s="39"/>
      <c r="F135" s="25" t="s">
        <v>225</v>
      </c>
      <c r="G135" s="33"/>
    </row>
    <row r="136" spans="1:7" s="3" customFormat="1" x14ac:dyDescent="0.2">
      <c r="A136" s="18">
        <v>129</v>
      </c>
      <c r="B136" s="18" t="s">
        <v>47</v>
      </c>
      <c r="C136" s="24"/>
      <c r="D136" s="25"/>
      <c r="E136" s="39"/>
      <c r="F136" s="25"/>
      <c r="G136" s="33"/>
    </row>
    <row r="137" spans="1:7" s="3" customFormat="1" ht="25.5" x14ac:dyDescent="0.2">
      <c r="A137" s="18">
        <v>130</v>
      </c>
      <c r="B137" s="18" t="s">
        <v>165</v>
      </c>
      <c r="C137" s="24"/>
      <c r="D137" s="25"/>
      <c r="E137" s="39"/>
      <c r="F137" s="25" t="s">
        <v>225</v>
      </c>
      <c r="G137" s="33"/>
    </row>
    <row r="138" spans="1:7" s="3" customFormat="1" x14ac:dyDescent="0.2">
      <c r="A138" s="18">
        <v>131</v>
      </c>
      <c r="B138" s="18" t="s">
        <v>99</v>
      </c>
      <c r="C138" s="24"/>
      <c r="D138" s="25"/>
      <c r="E138" s="39"/>
      <c r="F138" s="25"/>
      <c r="G138" s="33"/>
    </row>
    <row r="139" spans="1:7" s="3" customFormat="1" x14ac:dyDescent="0.2">
      <c r="A139" s="18">
        <v>132</v>
      </c>
      <c r="B139" s="18" t="s">
        <v>48</v>
      </c>
      <c r="C139" s="24"/>
      <c r="D139" s="25"/>
      <c r="E139" s="39"/>
      <c r="F139" s="25"/>
      <c r="G139" s="33"/>
    </row>
    <row r="140" spans="1:7" s="3" customFormat="1" x14ac:dyDescent="0.2">
      <c r="A140" s="18">
        <v>133</v>
      </c>
      <c r="B140" s="18" t="s">
        <v>49</v>
      </c>
      <c r="C140" s="24"/>
      <c r="D140" s="25"/>
      <c r="E140" s="39"/>
      <c r="F140" s="25"/>
      <c r="G140" s="33"/>
    </row>
    <row r="141" spans="1:7" s="3" customFormat="1" x14ac:dyDescent="0.2">
      <c r="A141" s="18">
        <v>134</v>
      </c>
      <c r="B141" s="18" t="s">
        <v>50</v>
      </c>
      <c r="C141" s="24"/>
      <c r="D141" s="25"/>
      <c r="E141" s="39"/>
      <c r="F141" s="25"/>
      <c r="G141" s="33"/>
    </row>
    <row r="142" spans="1:7" s="3" customFormat="1" ht="25.5" x14ac:dyDescent="0.2">
      <c r="A142" s="18">
        <v>135</v>
      </c>
      <c r="B142" s="18" t="s">
        <v>65</v>
      </c>
      <c r="C142" s="24"/>
      <c r="D142" s="25"/>
      <c r="E142" s="39"/>
      <c r="F142" s="25" t="s">
        <v>225</v>
      </c>
      <c r="G142" s="33"/>
    </row>
    <row r="143" spans="1:7" s="3" customFormat="1" x14ac:dyDescent="0.2">
      <c r="A143" s="18">
        <v>136</v>
      </c>
      <c r="B143" s="18" t="s">
        <v>66</v>
      </c>
      <c r="C143" s="24"/>
      <c r="D143" s="25"/>
      <c r="E143" s="39"/>
      <c r="F143" s="25"/>
      <c r="G143" s="33"/>
    </row>
    <row r="144" spans="1:7" s="3" customFormat="1" ht="25.5" x14ac:dyDescent="0.2">
      <c r="A144" s="18">
        <v>137</v>
      </c>
      <c r="B144" s="18" t="s">
        <v>100</v>
      </c>
      <c r="C144" s="24"/>
      <c r="D144" s="25"/>
      <c r="E144" s="39"/>
      <c r="F144" s="25" t="s">
        <v>225</v>
      </c>
      <c r="G144" s="33"/>
    </row>
    <row r="145" spans="1:7" s="3" customFormat="1" x14ac:dyDescent="0.2">
      <c r="A145" s="18">
        <v>138</v>
      </c>
      <c r="B145" s="18" t="s">
        <v>94</v>
      </c>
      <c r="C145" s="24"/>
      <c r="D145" s="25"/>
      <c r="E145" s="39"/>
      <c r="F145" s="25"/>
      <c r="G145" s="33"/>
    </row>
    <row r="146" spans="1:7" s="3" customFormat="1" x14ac:dyDescent="0.2">
      <c r="A146" s="18">
        <v>139</v>
      </c>
      <c r="B146" s="18" t="s">
        <v>33</v>
      </c>
      <c r="C146" s="24"/>
      <c r="D146" s="25"/>
      <c r="E146" s="39"/>
      <c r="F146" s="25"/>
      <c r="G146" s="33"/>
    </row>
    <row r="147" spans="1:7" x14ac:dyDescent="0.2">
      <c r="A147" s="18">
        <v>140</v>
      </c>
      <c r="B147" s="18" t="s">
        <v>51</v>
      </c>
      <c r="C147" s="24"/>
      <c r="D147" s="25"/>
      <c r="E147" s="39"/>
      <c r="F147" s="25"/>
      <c r="G147" s="33"/>
    </row>
    <row r="148" spans="1:7" s="3" customFormat="1" x14ac:dyDescent="0.2">
      <c r="A148" s="18">
        <v>141</v>
      </c>
      <c r="B148" s="18" t="s">
        <v>101</v>
      </c>
      <c r="C148" s="24"/>
      <c r="D148" s="25"/>
      <c r="E148" s="39"/>
      <c r="F148" s="25"/>
      <c r="G148" s="33"/>
    </row>
    <row r="149" spans="1:7" s="3" customFormat="1" x14ac:dyDescent="0.2">
      <c r="A149" s="18">
        <v>142</v>
      </c>
      <c r="B149" s="18" t="s">
        <v>78</v>
      </c>
      <c r="C149" s="24"/>
      <c r="D149" s="25"/>
      <c r="E149" s="39"/>
      <c r="F149" s="28"/>
      <c r="G149" s="33"/>
    </row>
    <row r="150" spans="1:7" s="17" customFormat="1" x14ac:dyDescent="0.2">
      <c r="A150" s="18">
        <v>143</v>
      </c>
      <c r="B150" s="18" t="s">
        <v>79</v>
      </c>
      <c r="C150" s="24"/>
      <c r="D150" s="25"/>
      <c r="E150" s="39"/>
      <c r="F150" s="29"/>
      <c r="G150" s="35"/>
    </row>
    <row r="151" spans="1:7" x14ac:dyDescent="0.2">
      <c r="A151" s="18">
        <v>144</v>
      </c>
      <c r="B151" s="18" t="s">
        <v>80</v>
      </c>
      <c r="C151" s="24"/>
      <c r="D151" s="25"/>
      <c r="E151" s="39"/>
      <c r="F151" s="31"/>
      <c r="G151" s="33"/>
    </row>
    <row r="152" spans="1:7" x14ac:dyDescent="0.2">
      <c r="A152" s="18">
        <v>145</v>
      </c>
      <c r="B152" s="18" t="s">
        <v>102</v>
      </c>
      <c r="C152" s="24"/>
      <c r="D152" s="25"/>
      <c r="E152" s="39"/>
      <c r="F152" s="25"/>
      <c r="G152" s="33"/>
    </row>
    <row r="153" spans="1:7" x14ac:dyDescent="0.2">
      <c r="A153" s="18">
        <v>146</v>
      </c>
      <c r="B153" s="18" t="s">
        <v>81</v>
      </c>
      <c r="C153" s="24"/>
      <c r="D153" s="25"/>
      <c r="E153" s="39"/>
      <c r="F153" s="25"/>
      <c r="G153" s="33"/>
    </row>
    <row r="154" spans="1:7" x14ac:dyDescent="0.2">
      <c r="A154" s="18">
        <v>147</v>
      </c>
      <c r="B154" s="18" t="s">
        <v>119</v>
      </c>
      <c r="C154" s="24"/>
      <c r="D154" s="25"/>
      <c r="E154" s="39"/>
      <c r="F154" s="25"/>
      <c r="G154" s="33"/>
    </row>
    <row r="155" spans="1:7" x14ac:dyDescent="0.2">
      <c r="A155" s="18">
        <v>148</v>
      </c>
      <c r="B155" s="18" t="s">
        <v>82</v>
      </c>
      <c r="C155" s="24"/>
      <c r="D155" s="25"/>
      <c r="E155" s="39"/>
      <c r="F155" s="25"/>
      <c r="G155" s="33"/>
    </row>
    <row r="156" spans="1:7" x14ac:dyDescent="0.2">
      <c r="A156" s="18">
        <v>149</v>
      </c>
      <c r="B156" s="18" t="s">
        <v>110</v>
      </c>
      <c r="C156" s="24"/>
      <c r="D156" s="25"/>
      <c r="E156" s="39"/>
      <c r="F156" s="25"/>
      <c r="G156" s="33"/>
    </row>
    <row r="157" spans="1:7" x14ac:dyDescent="0.2">
      <c r="A157" s="18">
        <v>150</v>
      </c>
      <c r="B157" s="18" t="s">
        <v>83</v>
      </c>
      <c r="C157" s="24"/>
      <c r="D157" s="25"/>
      <c r="E157" s="39"/>
      <c r="F157" s="25"/>
      <c r="G157" s="33"/>
    </row>
    <row r="158" spans="1:7" x14ac:dyDescent="0.2">
      <c r="A158" s="18">
        <v>151</v>
      </c>
      <c r="B158" s="18" t="s">
        <v>52</v>
      </c>
      <c r="C158" s="24"/>
      <c r="D158" s="25"/>
      <c r="E158" s="39"/>
      <c r="F158" s="29"/>
      <c r="G158" s="33"/>
    </row>
    <row r="159" spans="1:7" x14ac:dyDescent="0.2">
      <c r="A159" s="18">
        <v>152</v>
      </c>
      <c r="B159" s="18" t="s">
        <v>89</v>
      </c>
      <c r="C159" s="24"/>
      <c r="D159" s="25"/>
      <c r="E159" s="39"/>
      <c r="F159" s="29"/>
      <c r="G159" s="33"/>
    </row>
    <row r="160" spans="1:7" x14ac:dyDescent="0.2">
      <c r="A160" s="18">
        <v>153</v>
      </c>
      <c r="B160" s="18" t="s">
        <v>68</v>
      </c>
      <c r="C160" s="24"/>
      <c r="D160" s="25"/>
      <c r="E160" s="39"/>
      <c r="F160" s="29"/>
      <c r="G160" s="33"/>
    </row>
    <row r="161" spans="1:7" x14ac:dyDescent="0.2">
      <c r="A161" s="18">
        <v>154</v>
      </c>
      <c r="B161" s="18" t="s">
        <v>111</v>
      </c>
      <c r="C161" s="24"/>
      <c r="D161" s="25"/>
      <c r="E161" s="39"/>
      <c r="F161" s="29"/>
      <c r="G161" s="33"/>
    </row>
    <row r="162" spans="1:7" ht="25.5" x14ac:dyDescent="0.2">
      <c r="A162" s="18">
        <v>155</v>
      </c>
      <c r="B162" s="18" t="s">
        <v>166</v>
      </c>
      <c r="C162" s="24"/>
      <c r="D162" s="25"/>
      <c r="E162" s="39"/>
      <c r="F162" s="25" t="s">
        <v>225</v>
      </c>
      <c r="G162" s="33"/>
    </row>
    <row r="163" spans="1:7" x14ac:dyDescent="0.2">
      <c r="A163" s="18">
        <v>156</v>
      </c>
      <c r="B163" s="18" t="s">
        <v>53</v>
      </c>
      <c r="C163" s="24"/>
      <c r="D163" s="25"/>
      <c r="E163" s="42"/>
      <c r="F163" s="29"/>
      <c r="G163" s="33"/>
    </row>
    <row r="164" spans="1:7" x14ac:dyDescent="0.2">
      <c r="A164" s="18">
        <v>157</v>
      </c>
      <c r="B164" s="18" t="s">
        <v>4</v>
      </c>
      <c r="C164" s="24"/>
      <c r="D164" s="25"/>
      <c r="E164" s="42"/>
      <c r="F164" s="29"/>
      <c r="G164" s="33"/>
    </row>
    <row r="165" spans="1:7" x14ac:dyDescent="0.2">
      <c r="A165" s="18">
        <v>158</v>
      </c>
      <c r="B165" s="18" t="s">
        <v>5</v>
      </c>
      <c r="C165" s="24"/>
      <c r="D165" s="25"/>
      <c r="E165" s="39"/>
      <c r="F165" s="29"/>
      <c r="G165" s="33"/>
    </row>
    <row r="166" spans="1:7" x14ac:dyDescent="0.2">
      <c r="A166" s="18">
        <v>159</v>
      </c>
      <c r="B166" s="18" t="s">
        <v>6</v>
      </c>
      <c r="C166" s="24"/>
      <c r="D166" s="25"/>
      <c r="E166" s="39"/>
      <c r="F166" s="29"/>
      <c r="G166" s="33"/>
    </row>
    <row r="167" spans="1:7" x14ac:dyDescent="0.2">
      <c r="A167" s="18">
        <v>160</v>
      </c>
      <c r="B167" s="18" t="s">
        <v>18</v>
      </c>
      <c r="C167" s="24"/>
      <c r="D167" s="25"/>
      <c r="E167" s="39"/>
      <c r="F167" s="29"/>
      <c r="G167" s="33"/>
    </row>
    <row r="168" spans="1:7" x14ac:dyDescent="0.2">
      <c r="A168" s="18">
        <v>161</v>
      </c>
      <c r="B168" s="18" t="s">
        <v>1</v>
      </c>
      <c r="C168" s="24"/>
      <c r="D168" s="25"/>
      <c r="E168" s="39"/>
      <c r="F168" s="29"/>
      <c r="G168" s="33"/>
    </row>
    <row r="169" spans="1:7" x14ac:dyDescent="0.2">
      <c r="A169" s="18">
        <v>162</v>
      </c>
      <c r="B169" s="18" t="s">
        <v>34</v>
      </c>
      <c r="C169" s="24"/>
      <c r="D169" s="25"/>
      <c r="E169" s="39"/>
      <c r="F169" s="29"/>
      <c r="G169" s="33"/>
    </row>
    <row r="170" spans="1:7" x14ac:dyDescent="0.2">
      <c r="A170" s="18">
        <v>163</v>
      </c>
      <c r="B170" s="18" t="s">
        <v>9</v>
      </c>
      <c r="C170" s="24"/>
      <c r="D170" s="25"/>
      <c r="E170" s="39"/>
      <c r="F170" s="29"/>
      <c r="G170" s="33"/>
    </row>
    <row r="171" spans="1:7" x14ac:dyDescent="0.2">
      <c r="A171" s="18">
        <v>164</v>
      </c>
      <c r="B171" s="18" t="s">
        <v>84</v>
      </c>
      <c r="C171" s="24"/>
      <c r="D171" s="25"/>
      <c r="E171" s="39"/>
      <c r="F171" s="29"/>
      <c r="G171" s="33"/>
    </row>
    <row r="172" spans="1:7" x14ac:dyDescent="0.2">
      <c r="A172" s="18">
        <v>165</v>
      </c>
      <c r="B172" s="18" t="s">
        <v>54</v>
      </c>
      <c r="C172" s="24"/>
      <c r="D172" s="25"/>
      <c r="E172" s="39"/>
      <c r="F172" s="29"/>
      <c r="G172" s="33"/>
    </row>
    <row r="173" spans="1:7" x14ac:dyDescent="0.2">
      <c r="A173" s="18">
        <v>166</v>
      </c>
      <c r="B173" s="18" t="s">
        <v>55</v>
      </c>
      <c r="C173" s="24"/>
      <c r="D173" s="25"/>
      <c r="E173" s="39"/>
      <c r="F173" s="29"/>
      <c r="G173" s="33"/>
    </row>
    <row r="174" spans="1:7" x14ac:dyDescent="0.2">
      <c r="A174" s="18">
        <v>167</v>
      </c>
      <c r="B174" s="18" t="s">
        <v>56</v>
      </c>
      <c r="C174" s="24"/>
      <c r="D174" s="25"/>
      <c r="E174" s="39"/>
      <c r="F174" s="29"/>
      <c r="G174" s="33"/>
    </row>
    <row r="175" spans="1:7" ht="13.5" thickBot="1" x14ac:dyDescent="0.25">
      <c r="A175" s="44">
        <v>168</v>
      </c>
      <c r="B175" s="44" t="s">
        <v>30</v>
      </c>
      <c r="C175" s="55"/>
      <c r="D175" s="59"/>
      <c r="E175" s="39"/>
      <c r="F175" s="45"/>
      <c r="G175" s="33"/>
    </row>
    <row r="176" spans="1:7" ht="26.25" thickTop="1" x14ac:dyDescent="0.2">
      <c r="A176" s="47">
        <v>169</v>
      </c>
      <c r="B176" s="48" t="s">
        <v>144</v>
      </c>
      <c r="C176" s="30"/>
      <c r="D176" s="31"/>
      <c r="E176" s="49"/>
      <c r="F176" s="50" t="s">
        <v>206</v>
      </c>
      <c r="G176" s="33"/>
    </row>
    <row r="177" spans="1:7" x14ac:dyDescent="0.2">
      <c r="A177" s="51">
        <v>170</v>
      </c>
      <c r="B177" s="18" t="s">
        <v>207</v>
      </c>
      <c r="C177" s="24"/>
      <c r="D177" s="25"/>
      <c r="E177" s="39"/>
      <c r="F177" s="52"/>
      <c r="G177" s="33"/>
    </row>
    <row r="178" spans="1:7" x14ac:dyDescent="0.2">
      <c r="A178" s="51">
        <v>171</v>
      </c>
      <c r="B178" s="18" t="s">
        <v>208</v>
      </c>
      <c r="C178" s="24"/>
      <c r="D178" s="25"/>
      <c r="E178" s="39"/>
      <c r="F178" s="52"/>
      <c r="G178" s="33"/>
    </row>
    <row r="179" spans="1:7" ht="13.5" thickBot="1" x14ac:dyDescent="0.25">
      <c r="A179" s="53">
        <v>172</v>
      </c>
      <c r="B179" s="54" t="s">
        <v>209</v>
      </c>
      <c r="C179" s="55"/>
      <c r="D179" s="59"/>
      <c r="E179" s="56"/>
      <c r="F179" s="57"/>
      <c r="G179" s="33"/>
    </row>
    <row r="180" spans="1:7" ht="26.25" thickTop="1" x14ac:dyDescent="0.2">
      <c r="A180" s="47">
        <v>173</v>
      </c>
      <c r="B180" s="48" t="s">
        <v>145</v>
      </c>
      <c r="C180" s="30"/>
      <c r="D180" s="31"/>
      <c r="E180" s="49"/>
      <c r="F180" s="50" t="s">
        <v>206</v>
      </c>
      <c r="G180" s="33"/>
    </row>
    <row r="181" spans="1:7" x14ac:dyDescent="0.2">
      <c r="A181" s="51">
        <v>174</v>
      </c>
      <c r="B181" s="18" t="s">
        <v>207</v>
      </c>
      <c r="C181" s="24"/>
      <c r="D181" s="25"/>
      <c r="E181" s="40"/>
      <c r="F181" s="58"/>
      <c r="G181" s="33"/>
    </row>
    <row r="182" spans="1:7" x14ac:dyDescent="0.2">
      <c r="A182" s="51">
        <v>175</v>
      </c>
      <c r="B182" s="18" t="s">
        <v>208</v>
      </c>
      <c r="C182" s="24"/>
      <c r="D182" s="25"/>
      <c r="E182" s="40"/>
      <c r="F182" s="52"/>
      <c r="G182" s="33"/>
    </row>
    <row r="183" spans="1:7" x14ac:dyDescent="0.2">
      <c r="A183" s="51">
        <v>176</v>
      </c>
      <c r="B183" s="18" t="s">
        <v>209</v>
      </c>
      <c r="C183" s="24"/>
      <c r="D183" s="25"/>
      <c r="E183" s="39"/>
      <c r="F183" s="52"/>
      <c r="G183" s="33"/>
    </row>
    <row r="184" spans="1:7" ht="13.5" thickBot="1" x14ac:dyDescent="0.25">
      <c r="A184" s="53">
        <v>177</v>
      </c>
      <c r="B184" s="54" t="s">
        <v>84</v>
      </c>
      <c r="C184" s="55"/>
      <c r="D184" s="59"/>
      <c r="E184" s="56"/>
      <c r="F184" s="57"/>
      <c r="G184" s="33"/>
    </row>
    <row r="185" spans="1:7" ht="26.25" thickTop="1" x14ac:dyDescent="0.2">
      <c r="A185" s="47">
        <v>178</v>
      </c>
      <c r="B185" s="48" t="s">
        <v>146</v>
      </c>
      <c r="C185" s="30"/>
      <c r="D185" s="31"/>
      <c r="E185" s="49"/>
      <c r="F185" s="50" t="s">
        <v>206</v>
      </c>
      <c r="G185" s="33"/>
    </row>
    <row r="186" spans="1:7" x14ac:dyDescent="0.2">
      <c r="A186" s="51">
        <v>179</v>
      </c>
      <c r="B186" s="18" t="s">
        <v>207</v>
      </c>
      <c r="C186" s="24"/>
      <c r="D186" s="25"/>
      <c r="E186" s="40"/>
      <c r="F186" s="52"/>
      <c r="G186" s="33"/>
    </row>
    <row r="187" spans="1:7" x14ac:dyDescent="0.2">
      <c r="A187" s="51">
        <v>180</v>
      </c>
      <c r="B187" s="18" t="s">
        <v>208</v>
      </c>
      <c r="C187" s="24"/>
      <c r="D187" s="25"/>
      <c r="E187" s="40"/>
      <c r="F187" s="52"/>
      <c r="G187" s="33"/>
    </row>
    <row r="188" spans="1:7" x14ac:dyDescent="0.2">
      <c r="A188" s="51">
        <v>181</v>
      </c>
      <c r="B188" s="18" t="s">
        <v>209</v>
      </c>
      <c r="C188" s="24"/>
      <c r="D188" s="25"/>
      <c r="E188" s="39"/>
      <c r="F188" s="52"/>
      <c r="G188" s="33"/>
    </row>
    <row r="189" spans="1:7" x14ac:dyDescent="0.2">
      <c r="A189" s="51">
        <v>182</v>
      </c>
      <c r="B189" s="18" t="s">
        <v>210</v>
      </c>
      <c r="C189" s="24"/>
      <c r="D189" s="25"/>
      <c r="E189" s="40"/>
      <c r="F189" s="52"/>
      <c r="G189" s="33"/>
    </row>
    <row r="190" spans="1:7" ht="13.5" thickBot="1" x14ac:dyDescent="0.25">
      <c r="A190" s="53">
        <v>183</v>
      </c>
      <c r="B190" s="54" t="s">
        <v>211</v>
      </c>
      <c r="C190" s="55"/>
      <c r="D190" s="59"/>
      <c r="E190" s="60"/>
      <c r="F190" s="57"/>
      <c r="G190" s="33"/>
    </row>
    <row r="191" spans="1:7" ht="26.25" thickTop="1" x14ac:dyDescent="0.2">
      <c r="A191" s="46">
        <v>184</v>
      </c>
      <c r="B191" s="46" t="s">
        <v>212</v>
      </c>
      <c r="C191" s="30"/>
      <c r="D191" s="31"/>
      <c r="E191" s="40"/>
      <c r="F191" s="31"/>
      <c r="G191" s="33"/>
    </row>
    <row r="192" spans="1:7" ht="25.5" x14ac:dyDescent="0.2">
      <c r="A192" s="18">
        <v>185</v>
      </c>
      <c r="B192" s="18" t="s">
        <v>179</v>
      </c>
      <c r="C192" s="24"/>
      <c r="D192" s="25"/>
      <c r="E192" s="41" t="s">
        <v>107</v>
      </c>
      <c r="F192" s="25"/>
      <c r="G192" s="33"/>
    </row>
    <row r="193" spans="1:7" ht="25.5" x14ac:dyDescent="0.2">
      <c r="A193" s="18">
        <v>186</v>
      </c>
      <c r="B193" s="18" t="s">
        <v>180</v>
      </c>
      <c r="C193" s="24"/>
      <c r="D193" s="25"/>
      <c r="E193" s="41" t="s">
        <v>107</v>
      </c>
      <c r="F193" s="25"/>
      <c r="G193" s="33"/>
    </row>
    <row r="194" spans="1:7" x14ac:dyDescent="0.2">
      <c r="A194" s="18">
        <v>187</v>
      </c>
      <c r="B194" s="18" t="s">
        <v>85</v>
      </c>
      <c r="C194" s="24"/>
      <c r="D194" s="25"/>
      <c r="E194" s="40"/>
      <c r="F194" s="25"/>
      <c r="G194" s="33"/>
    </row>
    <row r="195" spans="1:7" x14ac:dyDescent="0.2">
      <c r="A195" s="18">
        <v>188</v>
      </c>
      <c r="B195" s="18" t="s">
        <v>167</v>
      </c>
      <c r="C195" s="24"/>
      <c r="D195" s="25"/>
      <c r="E195" s="40"/>
      <c r="F195" s="25"/>
      <c r="G195" s="33"/>
    </row>
    <row r="196" spans="1:7" x14ac:dyDescent="0.2">
      <c r="A196" s="18">
        <v>189</v>
      </c>
      <c r="B196" s="18" t="s">
        <v>86</v>
      </c>
      <c r="C196" s="24"/>
      <c r="D196" s="25"/>
      <c r="E196" s="40"/>
      <c r="F196" s="25"/>
      <c r="G196" s="33"/>
    </row>
    <row r="197" spans="1:7" ht="25.5" x14ac:dyDescent="0.2">
      <c r="A197" s="18">
        <v>190</v>
      </c>
      <c r="B197" s="18" t="s">
        <v>168</v>
      </c>
      <c r="C197" s="24"/>
      <c r="D197" s="25"/>
      <c r="E197" s="40"/>
      <c r="F197" s="25" t="s">
        <v>218</v>
      </c>
      <c r="G197" s="33"/>
    </row>
    <row r="198" spans="1:7" x14ac:dyDescent="0.2">
      <c r="A198" s="18">
        <v>191</v>
      </c>
      <c r="B198" s="18" t="s">
        <v>87</v>
      </c>
      <c r="C198" s="24"/>
      <c r="D198" s="25"/>
      <c r="E198" s="40"/>
      <c r="F198" s="25"/>
      <c r="G198" s="33"/>
    </row>
    <row r="199" spans="1:7" x14ac:dyDescent="0.2">
      <c r="A199" s="18">
        <v>192</v>
      </c>
      <c r="B199" s="18" t="s">
        <v>88</v>
      </c>
      <c r="C199" s="24"/>
      <c r="D199" s="25"/>
      <c r="E199" s="40"/>
      <c r="F199" s="25"/>
      <c r="G199" s="33"/>
    </row>
    <row r="200" spans="1:7" ht="25.5" x14ac:dyDescent="0.2">
      <c r="A200" s="18">
        <v>193</v>
      </c>
      <c r="B200" s="18" t="s">
        <v>227</v>
      </c>
      <c r="C200" s="24"/>
      <c r="D200" s="25"/>
      <c r="E200" s="40"/>
      <c r="F200" s="25"/>
      <c r="G200" s="33"/>
    </row>
    <row r="201" spans="1:7" ht="25.5" x14ac:dyDescent="0.2">
      <c r="A201" s="18">
        <v>194</v>
      </c>
      <c r="B201" s="18" t="s">
        <v>95</v>
      </c>
      <c r="C201" s="24"/>
      <c r="D201" s="25"/>
      <c r="E201" s="40"/>
      <c r="F201" s="25"/>
      <c r="G201" s="33"/>
    </row>
    <row r="202" spans="1:7" ht="25.5" x14ac:dyDescent="0.2">
      <c r="A202" s="18">
        <v>195</v>
      </c>
      <c r="B202" s="18" t="s">
        <v>170</v>
      </c>
      <c r="C202" s="24"/>
      <c r="D202" s="25"/>
      <c r="E202" s="40"/>
      <c r="F202" s="25"/>
      <c r="G202" s="33"/>
    </row>
    <row r="203" spans="1:7" ht="25.5" x14ac:dyDescent="0.2">
      <c r="A203" s="18">
        <v>196</v>
      </c>
      <c r="B203" s="18" t="s">
        <v>112</v>
      </c>
      <c r="C203" s="24"/>
      <c r="D203" s="25"/>
      <c r="E203" s="40"/>
      <c r="F203" s="25" t="s">
        <v>226</v>
      </c>
      <c r="G203" s="33"/>
    </row>
    <row r="204" spans="1:7" ht="25.5" x14ac:dyDescent="0.2">
      <c r="A204" s="18">
        <v>197</v>
      </c>
      <c r="B204" s="18" t="s">
        <v>106</v>
      </c>
      <c r="C204" s="24"/>
      <c r="D204" s="25"/>
      <c r="E204" s="40"/>
      <c r="F204" s="25" t="s">
        <v>226</v>
      </c>
      <c r="G204" s="33"/>
    </row>
    <row r="205" spans="1:7" x14ac:dyDescent="0.2">
      <c r="A205" s="18">
        <v>198</v>
      </c>
      <c r="B205" s="18" t="s">
        <v>113</v>
      </c>
      <c r="C205" s="24"/>
      <c r="D205" s="25"/>
      <c r="E205" s="40"/>
      <c r="F205" s="25"/>
      <c r="G205" s="33"/>
    </row>
    <row r="206" spans="1:7" ht="25.5" x14ac:dyDescent="0.2">
      <c r="A206" s="18">
        <v>199</v>
      </c>
      <c r="B206" s="18" t="s">
        <v>98</v>
      </c>
      <c r="C206" s="24"/>
      <c r="D206" s="25"/>
      <c r="E206" s="40"/>
      <c r="F206" s="25"/>
      <c r="G206" s="33"/>
    </row>
    <row r="207" spans="1:7" x14ac:dyDescent="0.2">
      <c r="A207" s="18">
        <v>200</v>
      </c>
      <c r="B207" s="18" t="s">
        <v>114</v>
      </c>
      <c r="C207" s="24"/>
      <c r="D207" s="25"/>
      <c r="E207" s="40"/>
      <c r="F207" s="25"/>
      <c r="G207" s="33"/>
    </row>
    <row r="208" spans="1:7" x14ac:dyDescent="0.2">
      <c r="A208" s="18">
        <v>201</v>
      </c>
      <c r="B208" s="18" t="s">
        <v>116</v>
      </c>
      <c r="C208" s="24"/>
      <c r="D208" s="25"/>
      <c r="E208" s="40"/>
      <c r="F208" s="25"/>
      <c r="G208" s="33"/>
    </row>
    <row r="209" spans="1:7" x14ac:dyDescent="0.2">
      <c r="A209" s="18">
        <v>202</v>
      </c>
      <c r="B209" s="18" t="s">
        <v>115</v>
      </c>
      <c r="C209" s="24"/>
      <c r="D209" s="25"/>
      <c r="E209" s="40"/>
      <c r="F209" s="25"/>
      <c r="G209" s="33"/>
    </row>
    <row r="210" spans="1:7" x14ac:dyDescent="0.2">
      <c r="A210" s="18">
        <v>203</v>
      </c>
      <c r="B210" s="18" t="s">
        <v>175</v>
      </c>
      <c r="C210" s="24"/>
      <c r="D210" s="25"/>
      <c r="E210" s="40"/>
      <c r="F210" s="25"/>
      <c r="G210" s="33"/>
    </row>
    <row r="211" spans="1:7" x14ac:dyDescent="0.2">
      <c r="A211" s="18">
        <v>204</v>
      </c>
      <c r="B211" s="18" t="s">
        <v>103</v>
      </c>
      <c r="C211" s="24"/>
      <c r="D211" s="25"/>
      <c r="E211" s="40"/>
      <c r="F211" s="25"/>
      <c r="G211" s="33"/>
    </row>
    <row r="212" spans="1:7" x14ac:dyDescent="0.2">
      <c r="A212" s="18">
        <v>205</v>
      </c>
      <c r="B212" s="18" t="s">
        <v>181</v>
      </c>
      <c r="C212" s="24"/>
      <c r="D212" s="25"/>
      <c r="E212" s="40"/>
      <c r="F212" s="25"/>
      <c r="G212" s="33"/>
    </row>
    <row r="213" spans="1:7" x14ac:dyDescent="0.2">
      <c r="A213" s="18">
        <v>206</v>
      </c>
      <c r="B213" s="18" t="s">
        <v>142</v>
      </c>
      <c r="C213" s="24"/>
      <c r="D213" s="25"/>
      <c r="E213" s="40"/>
      <c r="F213" s="25"/>
      <c r="G213" s="33"/>
    </row>
    <row r="214" spans="1:7" ht="25.5" x14ac:dyDescent="0.2">
      <c r="A214" s="18">
        <v>207</v>
      </c>
      <c r="B214" s="18" t="s">
        <v>147</v>
      </c>
      <c r="C214" s="24"/>
      <c r="D214" s="25"/>
      <c r="E214" s="40"/>
      <c r="F214" s="25"/>
    </row>
    <row r="215" spans="1:7" ht="25.5" x14ac:dyDescent="0.2">
      <c r="A215" s="18">
        <v>208</v>
      </c>
      <c r="B215" s="18" t="s">
        <v>148</v>
      </c>
      <c r="C215" s="24"/>
      <c r="D215" s="25"/>
      <c r="E215" s="40"/>
      <c r="F215" s="25"/>
    </row>
    <row r="216" spans="1:7" ht="25.5" customHeight="1" x14ac:dyDescent="0.2">
      <c r="A216" s="18">
        <v>209</v>
      </c>
      <c r="B216" s="18" t="s">
        <v>187</v>
      </c>
      <c r="C216" s="24"/>
      <c r="D216" s="25"/>
      <c r="E216" s="40"/>
      <c r="F216" s="25" t="s">
        <v>213</v>
      </c>
    </row>
    <row r="217" spans="1:7" ht="25.5" x14ac:dyDescent="0.2">
      <c r="A217" s="18">
        <v>210</v>
      </c>
      <c r="B217" s="18" t="s">
        <v>188</v>
      </c>
      <c r="C217" s="24"/>
      <c r="D217" s="25"/>
      <c r="E217" s="40"/>
      <c r="F217" s="25" t="s">
        <v>226</v>
      </c>
    </row>
    <row r="218" spans="1:7" ht="26.25" customHeight="1" x14ac:dyDescent="0.2">
      <c r="A218" s="18">
        <v>211</v>
      </c>
      <c r="B218" s="18" t="s">
        <v>189</v>
      </c>
      <c r="C218" s="24"/>
      <c r="D218" s="25"/>
      <c r="E218" s="40"/>
      <c r="F218" s="25" t="s">
        <v>226</v>
      </c>
    </row>
    <row r="219" spans="1:7" ht="25.5" x14ac:dyDescent="0.2">
      <c r="A219" s="18">
        <v>212</v>
      </c>
      <c r="B219" s="18" t="s">
        <v>190</v>
      </c>
      <c r="C219" s="24"/>
      <c r="D219" s="25"/>
      <c r="E219" s="40"/>
      <c r="F219" s="25" t="s">
        <v>226</v>
      </c>
    </row>
    <row r="220" spans="1:7" ht="25.5" x14ac:dyDescent="0.2">
      <c r="A220" s="18">
        <v>213</v>
      </c>
      <c r="B220" s="18" t="s">
        <v>191</v>
      </c>
      <c r="C220" s="24"/>
      <c r="D220" s="25"/>
      <c r="E220" s="40"/>
      <c r="F220" s="25" t="s">
        <v>226</v>
      </c>
    </row>
    <row r="221" spans="1:7" ht="25.5" x14ac:dyDescent="0.2">
      <c r="A221" s="18">
        <v>214</v>
      </c>
      <c r="B221" s="18" t="s">
        <v>171</v>
      </c>
      <c r="C221" s="24"/>
      <c r="D221" s="25"/>
      <c r="E221" s="40"/>
      <c r="F221" s="25"/>
    </row>
    <row r="222" spans="1:7" ht="38.25" x14ac:dyDescent="0.2">
      <c r="A222" s="44">
        <v>215</v>
      </c>
      <c r="B222" s="44" t="s">
        <v>173</v>
      </c>
      <c r="C222" s="64"/>
      <c r="D222" s="28"/>
      <c r="E222" s="39"/>
      <c r="F222" s="28" t="s">
        <v>223</v>
      </c>
    </row>
    <row r="223" spans="1:7" x14ac:dyDescent="0.2">
      <c r="A223" s="98"/>
      <c r="B223" s="98"/>
      <c r="C223" s="99"/>
      <c r="D223" s="100"/>
      <c r="E223" s="97"/>
      <c r="F223" s="100"/>
    </row>
    <row r="224" spans="1:7" s="65" customFormat="1" ht="33.75" customHeight="1" x14ac:dyDescent="0.2">
      <c r="A224" s="62" t="s">
        <v>176</v>
      </c>
      <c r="B224" s="37"/>
      <c r="C224" s="37"/>
      <c r="D224" s="37"/>
      <c r="E224" s="40"/>
      <c r="F224" s="101"/>
    </row>
    <row r="225" spans="1:7" ht="20.25" customHeight="1" x14ac:dyDescent="0.2">
      <c r="A225" s="126" t="s">
        <v>182</v>
      </c>
      <c r="B225" s="127"/>
      <c r="C225" s="127"/>
      <c r="D225" s="127"/>
      <c r="G225" s="23"/>
    </row>
    <row r="226" spans="1:7" ht="18.75" customHeight="1" x14ac:dyDescent="0.2">
      <c r="A226" s="33" t="s">
        <v>193</v>
      </c>
      <c r="B226" s="11"/>
      <c r="C226" s="33"/>
      <c r="D226" s="33"/>
    </row>
    <row r="227" spans="1:7" x14ac:dyDescent="0.2">
      <c r="A227" s="38" t="s">
        <v>192</v>
      </c>
      <c r="B227" s="11"/>
      <c r="C227" s="33"/>
      <c r="D227" s="33"/>
    </row>
    <row r="229" spans="1:7" x14ac:dyDescent="0.2">
      <c r="A229" s="7" t="s">
        <v>222</v>
      </c>
      <c r="B229" s="62" t="s">
        <v>221</v>
      </c>
    </row>
  </sheetData>
  <sheetProtection sort="0" autoFilter="0" pivotTables="0"/>
  <mergeCells count="3">
    <mergeCell ref="A225:D225"/>
    <mergeCell ref="C4:D4"/>
    <mergeCell ref="C6:D6"/>
  </mergeCells>
  <phoneticPr fontId="0" type="noConversion"/>
  <hyperlinks>
    <hyperlink ref="A216" r:id="rId1" display="https://cloud.mail.ru/public/6pjP/DC4b3F2U1"/>
    <hyperlink ref="A215" r:id="rId2" display="Прайс онлайн: "/>
    <hyperlink ref="A218" r:id="rId3" display="https://cloud.mail.ru/public/5jDP/eUSwGeNux"/>
    <hyperlink ref="A225" r:id="rId4"/>
    <hyperlink ref="A224" r:id="rId5"/>
    <hyperlink ref="A227" r:id="rId6"/>
    <hyperlink ref="C4" r:id="rId7"/>
    <hyperlink ref="F4" r:id="rId8"/>
    <hyperlink ref="B229" r:id="rId9"/>
  </hyperlinks>
  <pageMargins left="0.51181102362204722" right="0.51181102362204722" top="0.55118110236220474" bottom="0.55118110236220474" header="0.31496062992125984" footer="0.31496062992125984"/>
  <pageSetup paperSize="9" scale="84" fitToHeight="0" orientation="portrait" r:id="rId10"/>
  <headerFooter alignWithMargins="0">
    <oddFooter>&amp;LОтв.  Гнатенко Андрей Тел/факс: (495) 788-59-85, 8-985-895-94-50; E-mail: 7885985@mail.ru&amp;R&amp;P / &amp;N</oddFooter>
  </headerFooter>
  <drawing r:id="rId11"/>
  <legacyDrawing r:id="rId12"/>
  <oleObjects>
    <mc:AlternateContent xmlns:mc="http://schemas.openxmlformats.org/markup-compatibility/2006">
      <mc:Choice Requires="x14">
        <oleObject progId="CorelDraw.Graphic.9" shapeId="1028" r:id="rId13">
          <objectPr defaultSize="0" autoPict="0" r:id="rId14">
            <anchor moveWithCells="1" sizeWithCells="1">
              <from>
                <xdr:col>1</xdr:col>
                <xdr:colOff>228600</xdr:colOff>
                <xdr:row>2</xdr:row>
                <xdr:rowOff>0</xdr:rowOff>
              </from>
              <to>
                <xdr:col>1</xdr:col>
                <xdr:colOff>1466850</xdr:colOff>
                <xdr:row>2</xdr:row>
                <xdr:rowOff>523875</xdr:rowOff>
              </to>
            </anchor>
          </objectPr>
        </oleObject>
      </mc:Choice>
      <mc:Fallback>
        <oleObject progId="CorelDraw.Graphic.9" shapeId="1028" r:id="rId13"/>
      </mc:Fallback>
    </mc:AlternateContent>
  </oleObjects>
  <tableParts count="1">
    <tablePart r:id="rId1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I116"/>
  <sheetViews>
    <sheetView windowProtection="1" view="pageBreakPreview" topLeftCell="A7" zoomScaleNormal="100" zoomScaleSheetLayoutView="100" workbookViewId="0">
      <selection activeCell="E13" sqref="E13"/>
    </sheetView>
  </sheetViews>
  <sheetFormatPr defaultRowHeight="12.75" x14ac:dyDescent="0.2"/>
  <cols>
    <col min="1" max="1" width="5" customWidth="1"/>
    <col min="2" max="2" width="9.42578125" style="67" customWidth="1"/>
    <col min="3" max="3" width="38.85546875" customWidth="1"/>
    <col min="4" max="4" width="10.28515625" customWidth="1"/>
    <col min="5" max="6" width="13.85546875" customWidth="1"/>
    <col min="7" max="8" width="14" customWidth="1"/>
    <col min="9" max="9" width="50.5703125" customWidth="1"/>
  </cols>
  <sheetData>
    <row r="1" spans="1:9" ht="34.5" customHeight="1" x14ac:dyDescent="0.2">
      <c r="B1" s="132" t="s">
        <v>249</v>
      </c>
      <c r="C1" s="132"/>
      <c r="D1" s="132"/>
      <c r="E1" s="132"/>
      <c r="F1" s="132"/>
      <c r="G1" s="132"/>
      <c r="H1" s="132"/>
    </row>
    <row r="2" spans="1:9" ht="9" customHeight="1" x14ac:dyDescent="0.2">
      <c r="B2" s="76"/>
      <c r="C2" s="76"/>
      <c r="D2" s="76"/>
      <c r="E2" s="76"/>
      <c r="F2" s="76"/>
      <c r="G2" s="76"/>
      <c r="H2" s="76"/>
    </row>
    <row r="3" spans="1:9" s="67" customFormat="1" ht="26.25" customHeight="1" x14ac:dyDescent="0.2">
      <c r="B3" s="102" t="s">
        <v>235</v>
      </c>
      <c r="C3" s="107">
        <f ca="1">TODAY()</f>
        <v>42816</v>
      </c>
      <c r="D3" s="68"/>
      <c r="E3" s="103" t="s">
        <v>247</v>
      </c>
      <c r="F3" s="106" t="s">
        <v>246</v>
      </c>
      <c r="G3" s="68"/>
      <c r="H3" s="68"/>
    </row>
    <row r="4" spans="1:9" s="67" customFormat="1" ht="9" customHeight="1" x14ac:dyDescent="0.2">
      <c r="B4" s="68"/>
      <c r="C4" s="68"/>
      <c r="D4" s="68"/>
      <c r="E4" s="68"/>
      <c r="F4" s="68"/>
      <c r="G4" s="68"/>
      <c r="H4" s="68"/>
    </row>
    <row r="5" spans="1:9" s="67" customFormat="1" ht="23.25" customHeight="1" x14ac:dyDescent="0.2">
      <c r="B5" s="77" t="s">
        <v>233</v>
      </c>
      <c r="C5" s="70" t="s">
        <v>236</v>
      </c>
      <c r="D5" s="71"/>
      <c r="E5" s="71"/>
      <c r="F5" s="71"/>
      <c r="G5" s="71"/>
      <c r="H5" s="71"/>
    </row>
    <row r="6" spans="1:9" s="67" customFormat="1" ht="23.25" customHeight="1" x14ac:dyDescent="0.2">
      <c r="A6" s="135" t="s">
        <v>234</v>
      </c>
      <c r="B6" s="135"/>
      <c r="C6" s="133" t="s">
        <v>248</v>
      </c>
      <c r="D6" s="133"/>
      <c r="E6" s="133"/>
      <c r="F6" s="133"/>
      <c r="G6" s="133"/>
      <c r="H6" s="133"/>
    </row>
    <row r="7" spans="1:9" s="67" customFormat="1" ht="23.25" customHeight="1" x14ac:dyDescent="0.2">
      <c r="B7" s="81" t="s">
        <v>241</v>
      </c>
      <c r="C7" s="75" t="s">
        <v>237</v>
      </c>
      <c r="D7" s="72"/>
      <c r="E7" s="72"/>
      <c r="F7" s="72"/>
      <c r="G7" s="72"/>
      <c r="H7" s="72"/>
    </row>
    <row r="8" spans="1:9" s="67" customFormat="1" ht="21" customHeight="1" x14ac:dyDescent="0.2">
      <c r="A8" s="136" t="s">
        <v>240</v>
      </c>
      <c r="B8" s="136"/>
      <c r="C8" s="75" t="s">
        <v>239</v>
      </c>
      <c r="D8" s="104" t="s">
        <v>244</v>
      </c>
      <c r="E8" s="74"/>
      <c r="F8" s="134" t="s">
        <v>238</v>
      </c>
      <c r="G8" s="134"/>
      <c r="H8" s="134"/>
    </row>
    <row r="9" spans="1:9" s="67" customFormat="1" ht="23.25" customHeight="1" x14ac:dyDescent="0.2">
      <c r="B9" s="82" t="s">
        <v>243</v>
      </c>
      <c r="C9" s="80" t="s">
        <v>245</v>
      </c>
      <c r="D9" s="72"/>
      <c r="E9" s="72"/>
      <c r="F9" s="73"/>
      <c r="G9" s="72"/>
      <c r="H9" s="72"/>
    </row>
    <row r="10" spans="1:9" s="67" customFormat="1" ht="15" customHeight="1" x14ac:dyDescent="0.2">
      <c r="B10" s="105" t="s">
        <v>250</v>
      </c>
      <c r="D10" s="115" t="s">
        <v>251</v>
      </c>
      <c r="E10" s="115">
        <v>0</v>
      </c>
      <c r="F10" s="114">
        <f>(1-E10/100)</f>
        <v>1</v>
      </c>
    </row>
    <row r="11" spans="1:9" s="94" customFormat="1" ht="36.75" customHeight="1" x14ac:dyDescent="0.2">
      <c r="A11" s="91" t="s">
        <v>228</v>
      </c>
      <c r="B11" s="108" t="s">
        <v>242</v>
      </c>
      <c r="C11" s="92" t="s">
        <v>16</v>
      </c>
      <c r="D11" s="108" t="s">
        <v>231</v>
      </c>
      <c r="E11" s="92" t="s">
        <v>104</v>
      </c>
      <c r="F11" s="92" t="s">
        <v>105</v>
      </c>
      <c r="G11" s="92" t="s">
        <v>229</v>
      </c>
      <c r="H11" s="93" t="s">
        <v>230</v>
      </c>
      <c r="I11" s="113" t="s">
        <v>216</v>
      </c>
    </row>
    <row r="12" spans="1:9" x14ac:dyDescent="0.2">
      <c r="A12" s="83">
        <v>1</v>
      </c>
      <c r="B12" s="109">
        <v>1</v>
      </c>
      <c r="C12" s="117" t="str">
        <f>IFERROR(Таблица13[[#This Row],[Наименование]],0)</f>
        <v>ШЭУ -1</v>
      </c>
      <c r="D12" s="109">
        <v>1</v>
      </c>
      <c r="E12" s="116">
        <f>IFERROR(Таблица13[[#This Row],[Цена без НДС]],0)*$F$10</f>
        <v>0</v>
      </c>
      <c r="F12" s="116">
        <f>IFERROR(Таблица13[[#This Row],[Цена с НДС]],0)</f>
        <v>0</v>
      </c>
      <c r="G12" s="116">
        <f>IFERROR(Таблица13[[#This Row],[Сумма без ндс]],0)</f>
        <v>0</v>
      </c>
      <c r="H12" s="119">
        <f>IFERROR(Таблица13[[#This Row],[Сумма с ндс]],0)</f>
        <v>0</v>
      </c>
      <c r="I12" s="124">
        <f>IFERROR(Таблица13[[#This Row],[Дополнительная информация]],0)</f>
        <v>0</v>
      </c>
    </row>
    <row r="13" spans="1:9" ht="25.5" x14ac:dyDescent="0.2">
      <c r="A13" s="84">
        <v>2</v>
      </c>
      <c r="B13" s="109">
        <v>30</v>
      </c>
      <c r="C13" s="117" t="str">
        <f>IFERROR(Таблица13[[#This Row],[Наименование]],0)</f>
        <v>УВНК-10Б "УНТЕХ" (исполнение 1) 6-10 кВ с курсовым фонарем "VONATEX"</v>
      </c>
      <c r="D13" s="109">
        <v>1</v>
      </c>
      <c r="E13" s="116">
        <f>IFERROR(Таблица13[[#This Row],[Цена без НДС]],0)*$F$10</f>
        <v>0</v>
      </c>
      <c r="F13" s="116">
        <f>IFERROR(Таблица13[[#This Row],[Цена с НДС]],0)</f>
        <v>0</v>
      </c>
      <c r="G13" s="116">
        <f>IFERROR(Таблица13[[#This Row],[Сумма без ндс]],0)</f>
        <v>0</v>
      </c>
      <c r="H13" s="119">
        <f>IFERROR(Таблица13[[#This Row],[Сумма с ндс]],0)</f>
        <v>0</v>
      </c>
      <c r="I13" s="124">
        <f>IFERROR(Таблица13[[#This Row],[Дополнительная информация]],0)</f>
        <v>0</v>
      </c>
    </row>
    <row r="14" spans="1:9" x14ac:dyDescent="0.2">
      <c r="A14" s="84">
        <v>3</v>
      </c>
      <c r="B14" s="109"/>
      <c r="C14" s="117">
        <f>IFERROR(Таблица13[[#This Row],[Наименование]],0)</f>
        <v>0</v>
      </c>
      <c r="D14" s="109"/>
      <c r="E14" s="116">
        <f>IFERROR(Таблица13[[#This Row],[Цена без НДС]],0)*$F$10</f>
        <v>0</v>
      </c>
      <c r="F14" s="116">
        <f>IFERROR(Таблица13[[#This Row],[Цена с НДС]],0)</f>
        <v>0</v>
      </c>
      <c r="G14" s="116">
        <f>IFERROR(Таблица13[[#This Row],[Сумма без ндс]],0)</f>
        <v>0</v>
      </c>
      <c r="H14" s="119">
        <f>IFERROR(Таблица13[[#This Row],[Сумма с ндс]],0)</f>
        <v>0</v>
      </c>
      <c r="I14" s="124">
        <f>IFERROR(Таблица13[[#This Row],[Дополнительная информация]],0)</f>
        <v>0</v>
      </c>
    </row>
    <row r="15" spans="1:9" x14ac:dyDescent="0.2">
      <c r="A15" s="83">
        <v>4</v>
      </c>
      <c r="B15" s="125"/>
      <c r="C15" s="117">
        <f>IFERROR(Таблица13[[#This Row],[Наименование]],0)</f>
        <v>0</v>
      </c>
      <c r="D15" s="109"/>
      <c r="E15" s="116">
        <f>IFERROR(Таблица13[[#This Row],[Цена без НДС]],0)*$F$10</f>
        <v>0</v>
      </c>
      <c r="F15" s="116">
        <f>IFERROR(Таблица13[[#This Row],[Цена с НДС]],0)</f>
        <v>0</v>
      </c>
      <c r="G15" s="116">
        <f>IFERROR(Таблица13[[#This Row],[Сумма без ндс]],0)</f>
        <v>0</v>
      </c>
      <c r="H15" s="119">
        <f>IFERROR(Таблица13[[#This Row],[Сумма с ндс]],0)</f>
        <v>0</v>
      </c>
      <c r="I15" s="124">
        <f>IFERROR(Таблица13[[#This Row],[Дополнительная информация]],0)</f>
        <v>0</v>
      </c>
    </row>
    <row r="16" spans="1:9" x14ac:dyDescent="0.2">
      <c r="A16" s="84">
        <v>5</v>
      </c>
      <c r="B16" s="125"/>
      <c r="C16" s="117">
        <f>IFERROR(Таблица13[[#This Row],[Наименование]],0)</f>
        <v>0</v>
      </c>
      <c r="D16" s="109"/>
      <c r="E16" s="120">
        <f>IFERROR(Таблица13[[#This Row],[Цена без НДС]],0)*$F$10</f>
        <v>0</v>
      </c>
      <c r="F16" s="120">
        <f>IFERROR(Таблица13[[#This Row],[Цена с НДС]],0)</f>
        <v>0</v>
      </c>
      <c r="G16" s="120">
        <f>IFERROR(Таблица13[[#This Row],[Сумма без ндс]],0)</f>
        <v>0</v>
      </c>
      <c r="H16" s="121">
        <f>IFERROR(Таблица13[[#This Row],[Сумма с ндс]],0)</f>
        <v>0</v>
      </c>
      <c r="I16" s="124">
        <f>IFERROR(Таблица13[[#This Row],[Дополнительная информация]],0)</f>
        <v>0</v>
      </c>
    </row>
    <row r="17" spans="1:9" x14ac:dyDescent="0.2">
      <c r="A17" s="84">
        <v>6</v>
      </c>
      <c r="B17" s="125"/>
      <c r="C17" s="117">
        <f>IFERROR(Таблица13[[#This Row],[Наименование]],0)</f>
        <v>0</v>
      </c>
      <c r="D17" s="109"/>
      <c r="E17" s="120">
        <f>IFERROR(Таблица13[[#This Row],[Цена без НДС]],0)*$F$10</f>
        <v>0</v>
      </c>
      <c r="F17" s="120">
        <f>IFERROR(Таблица13[[#This Row],[Цена с НДС]],0)</f>
        <v>0</v>
      </c>
      <c r="G17" s="120">
        <f>IFERROR(Таблица13[[#This Row],[Сумма без ндс]],0)</f>
        <v>0</v>
      </c>
      <c r="H17" s="121">
        <f>IFERROR(Таблица13[[#This Row],[Сумма с ндс]],0)</f>
        <v>0</v>
      </c>
      <c r="I17" s="124">
        <f>IFERROR(Таблица13[[#This Row],[Дополнительная информация]],0)</f>
        <v>0</v>
      </c>
    </row>
    <row r="18" spans="1:9" x14ac:dyDescent="0.2">
      <c r="A18" s="83">
        <v>7</v>
      </c>
      <c r="B18" s="125"/>
      <c r="C18" s="117">
        <f>IFERROR(Таблица13[[#This Row],[Наименование]],0)</f>
        <v>0</v>
      </c>
      <c r="D18" s="109"/>
      <c r="E18" s="120">
        <f>IFERROR(Таблица13[[#This Row],[Цена без НДС]],0)*$F$10</f>
        <v>0</v>
      </c>
      <c r="F18" s="120">
        <f>IFERROR(Таблица13[[#This Row],[Цена с НДС]],0)</f>
        <v>0</v>
      </c>
      <c r="G18" s="120">
        <f>IFERROR(Таблица13[[#This Row],[Сумма без ндс]],0)</f>
        <v>0</v>
      </c>
      <c r="H18" s="121">
        <f>IFERROR(Таблица13[[#This Row],[Сумма с ндс]],0)</f>
        <v>0</v>
      </c>
      <c r="I18" s="124">
        <f>IFERROR(Таблица13[[#This Row],[Дополнительная информация]],0)</f>
        <v>0</v>
      </c>
    </row>
    <row r="19" spans="1:9" x14ac:dyDescent="0.2">
      <c r="A19" s="84">
        <v>8</v>
      </c>
      <c r="B19" s="125"/>
      <c r="C19" s="117">
        <f>IFERROR(Таблица13[[#This Row],[Наименование]],0)</f>
        <v>0</v>
      </c>
      <c r="D19" s="109"/>
      <c r="E19" s="120">
        <f>IFERROR(Таблица13[[#This Row],[Цена без НДС]],0)*$F$10</f>
        <v>0</v>
      </c>
      <c r="F19" s="120">
        <f>IFERROR(Таблица13[[#This Row],[Цена с НДС]],0)</f>
        <v>0</v>
      </c>
      <c r="G19" s="120">
        <f>IFERROR(Таблица13[[#This Row],[Сумма без ндс]],0)</f>
        <v>0</v>
      </c>
      <c r="H19" s="121">
        <f>IFERROR(Таблица13[[#This Row],[Сумма с ндс]],0)</f>
        <v>0</v>
      </c>
      <c r="I19" s="124">
        <f>IFERROR(Таблица13[[#This Row],[Дополнительная информация]],0)</f>
        <v>0</v>
      </c>
    </row>
    <row r="20" spans="1:9" x14ac:dyDescent="0.2">
      <c r="A20" s="84">
        <v>9</v>
      </c>
      <c r="B20" s="125"/>
      <c r="C20" s="117">
        <f>IFERROR(Таблица13[[#This Row],[Наименование]],0)</f>
        <v>0</v>
      </c>
      <c r="D20" s="109"/>
      <c r="E20" s="120">
        <f>IFERROR(Таблица13[[#This Row],[Цена без НДС]],0)*$F$10</f>
        <v>0</v>
      </c>
      <c r="F20" s="120">
        <f>IFERROR(Таблица13[[#This Row],[Цена с НДС]],0)</f>
        <v>0</v>
      </c>
      <c r="G20" s="120">
        <f>IFERROR(Таблица13[[#This Row],[Сумма без ндс]],0)</f>
        <v>0</v>
      </c>
      <c r="H20" s="121">
        <f>IFERROR(Таблица13[[#This Row],[Сумма с ндс]],0)</f>
        <v>0</v>
      </c>
      <c r="I20" s="124">
        <f>IFERROR(Таблица13[[#This Row],[Дополнительная информация]],0)</f>
        <v>0</v>
      </c>
    </row>
    <row r="21" spans="1:9" x14ac:dyDescent="0.2">
      <c r="A21" s="83">
        <v>10</v>
      </c>
      <c r="B21" s="125"/>
      <c r="C21" s="117">
        <f>IFERROR(Таблица13[[#This Row],[Наименование]],0)</f>
        <v>0</v>
      </c>
      <c r="D21" s="109"/>
      <c r="E21" s="120">
        <f>IFERROR(Таблица13[[#This Row],[Цена без НДС]],0)*$F$10</f>
        <v>0</v>
      </c>
      <c r="F21" s="120">
        <f>IFERROR(Таблица13[[#This Row],[Цена с НДС]],0)</f>
        <v>0</v>
      </c>
      <c r="G21" s="120">
        <f>IFERROR(Таблица13[[#This Row],[Сумма без ндс]],0)</f>
        <v>0</v>
      </c>
      <c r="H21" s="121">
        <f>IFERROR(Таблица13[[#This Row],[Сумма с ндс]],0)</f>
        <v>0</v>
      </c>
      <c r="I21" s="124">
        <f>IFERROR(Таблица13[[#This Row],[Дополнительная информация]],0)</f>
        <v>0</v>
      </c>
    </row>
    <row r="22" spans="1:9" x14ac:dyDescent="0.2">
      <c r="A22" s="84">
        <v>11</v>
      </c>
      <c r="B22" s="125"/>
      <c r="C22" s="117">
        <f>IFERROR(Таблица13[[#This Row],[Наименование]],0)</f>
        <v>0</v>
      </c>
      <c r="D22" s="109"/>
      <c r="E22" s="120">
        <f>IFERROR(Таблица13[[#This Row],[Цена без НДС]],0)*$F$10</f>
        <v>0</v>
      </c>
      <c r="F22" s="120">
        <f>IFERROR(Таблица13[[#This Row],[Цена с НДС]],0)</f>
        <v>0</v>
      </c>
      <c r="G22" s="120">
        <f>IFERROR(Таблица13[[#This Row],[Сумма без ндс]],0)</f>
        <v>0</v>
      </c>
      <c r="H22" s="121">
        <f>IFERROR(Таблица13[[#This Row],[Сумма с ндс]],0)</f>
        <v>0</v>
      </c>
      <c r="I22" s="124">
        <f>IFERROR(Таблица13[[#This Row],[Дополнительная информация]],0)</f>
        <v>0</v>
      </c>
    </row>
    <row r="23" spans="1:9" x14ac:dyDescent="0.2">
      <c r="A23" s="84">
        <v>12</v>
      </c>
      <c r="B23" s="125"/>
      <c r="C23" s="117">
        <f>IFERROR(Таблица13[[#This Row],[Наименование]],0)</f>
        <v>0</v>
      </c>
      <c r="D23" s="109"/>
      <c r="E23" s="120">
        <f>IFERROR(Таблица13[[#This Row],[Цена без НДС]],0)*$F$10</f>
        <v>0</v>
      </c>
      <c r="F23" s="120">
        <f>IFERROR(Таблица13[[#This Row],[Цена с НДС]],0)</f>
        <v>0</v>
      </c>
      <c r="G23" s="120">
        <f>IFERROR(Таблица13[[#This Row],[Сумма без ндс]],0)</f>
        <v>0</v>
      </c>
      <c r="H23" s="121">
        <f>IFERROR(Таблица13[[#This Row],[Сумма с ндс]],0)</f>
        <v>0</v>
      </c>
      <c r="I23" s="124">
        <f>IFERROR(Таблица13[[#This Row],[Дополнительная информация]],0)</f>
        <v>0</v>
      </c>
    </row>
    <row r="24" spans="1:9" x14ac:dyDescent="0.2">
      <c r="A24" s="83">
        <v>13</v>
      </c>
      <c r="B24" s="109"/>
      <c r="C24" s="117">
        <f>IFERROR(Таблица13[[#This Row],[Наименование]],0)</f>
        <v>0</v>
      </c>
      <c r="D24" s="109"/>
      <c r="E24" s="120">
        <f>IFERROR(Таблица13[[#This Row],[Цена без НДС]],0)*$F$10</f>
        <v>0</v>
      </c>
      <c r="F24" s="120">
        <f>IFERROR(Таблица13[[#This Row],[Цена с НДС]],0)</f>
        <v>0</v>
      </c>
      <c r="G24" s="120">
        <f>IFERROR(Таблица13[[#This Row],[Сумма без ндс]],0)</f>
        <v>0</v>
      </c>
      <c r="H24" s="121">
        <f>IFERROR(Таблица13[[#This Row],[Сумма с ндс]],0)</f>
        <v>0</v>
      </c>
      <c r="I24" s="124">
        <f>IFERROR(Таблица13[[#This Row],[Дополнительная информация]],0)</f>
        <v>0</v>
      </c>
    </row>
    <row r="25" spans="1:9" x14ac:dyDescent="0.2">
      <c r="A25" s="84">
        <v>14</v>
      </c>
      <c r="B25" s="109"/>
      <c r="C25" s="117">
        <f>IFERROR(Таблица13[[#This Row],[Наименование]],0)</f>
        <v>0</v>
      </c>
      <c r="D25" s="109"/>
      <c r="E25" s="120">
        <f>IFERROR(Таблица13[[#This Row],[Цена без НДС]],0)*$F$10</f>
        <v>0</v>
      </c>
      <c r="F25" s="120">
        <f>IFERROR(Таблица13[[#This Row],[Цена с НДС]],0)</f>
        <v>0</v>
      </c>
      <c r="G25" s="120">
        <f>IFERROR(Таблица13[[#This Row],[Сумма без ндс]],0)</f>
        <v>0</v>
      </c>
      <c r="H25" s="121">
        <f>IFERROR(Таблица13[[#This Row],[Сумма с ндс]],0)</f>
        <v>0</v>
      </c>
      <c r="I25" s="124">
        <f>IFERROR(Таблица13[[#This Row],[Дополнительная информация]],0)</f>
        <v>0</v>
      </c>
    </row>
    <row r="26" spans="1:9" x14ac:dyDescent="0.2">
      <c r="A26" s="84">
        <v>15</v>
      </c>
      <c r="B26" s="109"/>
      <c r="C26" s="117">
        <f>IFERROR(Таблица13[[#This Row],[Наименование]],0)</f>
        <v>0</v>
      </c>
      <c r="D26" s="109"/>
      <c r="E26" s="120">
        <f>IFERROR(Таблица13[[#This Row],[Цена без НДС]],0)*$F$10</f>
        <v>0</v>
      </c>
      <c r="F26" s="120">
        <f>IFERROR(Таблица13[[#This Row],[Цена с НДС]],0)</f>
        <v>0</v>
      </c>
      <c r="G26" s="120">
        <f>IFERROR(Таблица13[[#This Row],[Сумма без ндс]],0)</f>
        <v>0</v>
      </c>
      <c r="H26" s="121">
        <f>IFERROR(Таблица13[[#This Row],[Сумма с ндс]],0)</f>
        <v>0</v>
      </c>
      <c r="I26" s="124">
        <f>IFERROR(Таблица13[[#This Row],[Дополнительная информация]],0)</f>
        <v>0</v>
      </c>
    </row>
    <row r="27" spans="1:9" x14ac:dyDescent="0.2">
      <c r="A27" s="84">
        <v>16</v>
      </c>
      <c r="B27" s="109"/>
      <c r="C27" s="117">
        <f>IFERROR(Таблица13[[#This Row],[Наименование]],0)</f>
        <v>0</v>
      </c>
      <c r="D27" s="109"/>
      <c r="E27" s="120">
        <f>IFERROR(Таблица13[[#This Row],[Цена без НДС]],0)*$F$10</f>
        <v>0</v>
      </c>
      <c r="F27" s="120">
        <f>IFERROR(Таблица13[[#This Row],[Цена с НДС]],0)</f>
        <v>0</v>
      </c>
      <c r="G27" s="120">
        <f>IFERROR(Таблица13[[#This Row],[Сумма без ндс]],0)</f>
        <v>0</v>
      </c>
      <c r="H27" s="121">
        <f>IFERROR(Таблица13[[#This Row],[Сумма с ндс]],0)</f>
        <v>0</v>
      </c>
      <c r="I27" s="124">
        <f>IFERROR(Таблица13[[#This Row],[Дополнительная информация]],0)</f>
        <v>0</v>
      </c>
    </row>
    <row r="28" spans="1:9" ht="13.5" customHeight="1" x14ac:dyDescent="0.2">
      <c r="A28" s="83">
        <v>17</v>
      </c>
      <c r="B28" s="109"/>
      <c r="C28" s="117">
        <f>IFERROR(Таблица13[[#This Row],[Наименование]],0)</f>
        <v>0</v>
      </c>
      <c r="D28" s="109"/>
      <c r="E28" s="116">
        <f>IFERROR(Таблица13[[#This Row],[Цена без НДС]],0)*$F$10</f>
        <v>0</v>
      </c>
      <c r="F28" s="116">
        <f>IFERROR(Таблица13[[#This Row],[Цена с НДС]],0)</f>
        <v>0</v>
      </c>
      <c r="G28" s="116">
        <f>IFERROR(Таблица13[[#This Row],[Сумма без ндс]],0)</f>
        <v>0</v>
      </c>
      <c r="H28" s="119">
        <f>IFERROR(Таблица13[[#This Row],[Сумма с ндс]],0)</f>
        <v>0</v>
      </c>
      <c r="I28" s="124">
        <f>IFERROR(Таблица13[[#This Row],[Дополнительная информация]],0)</f>
        <v>0</v>
      </c>
    </row>
    <row r="29" spans="1:9" ht="13.5" customHeight="1" x14ac:dyDescent="0.2">
      <c r="A29" s="84">
        <v>18</v>
      </c>
      <c r="B29" s="109"/>
      <c r="C29" s="117">
        <f>IFERROR(Таблица13[[#This Row],[Наименование]],0)</f>
        <v>0</v>
      </c>
      <c r="D29" s="109"/>
      <c r="E29" s="116">
        <f>IFERROR(Таблица13[[#This Row],[Цена без НДС]],0)*$F$10</f>
        <v>0</v>
      </c>
      <c r="F29" s="116">
        <f>IFERROR(Таблица13[[#This Row],[Цена с НДС]],0)</f>
        <v>0</v>
      </c>
      <c r="G29" s="116">
        <f>IFERROR(Таблица13[[#This Row],[Сумма без ндс]],0)</f>
        <v>0</v>
      </c>
      <c r="H29" s="119">
        <f>IFERROR(Таблица13[[#This Row],[Сумма с ндс]],0)</f>
        <v>0</v>
      </c>
      <c r="I29" s="124">
        <f>IFERROR(Таблица13[[#This Row],[Дополнительная информация]],0)</f>
        <v>0</v>
      </c>
    </row>
    <row r="30" spans="1:9" ht="13.5" customHeight="1" x14ac:dyDescent="0.2">
      <c r="A30" s="84">
        <v>19</v>
      </c>
      <c r="B30" s="109"/>
      <c r="C30" s="117">
        <f>IFERROR(Таблица13[[#This Row],[Наименование]],0)</f>
        <v>0</v>
      </c>
      <c r="D30" s="109"/>
      <c r="E30" s="116">
        <f>IFERROR(Таблица13[[#This Row],[Цена без НДС]],0)*$F$10</f>
        <v>0</v>
      </c>
      <c r="F30" s="116">
        <f>IFERROR(Таблица13[[#This Row],[Цена с НДС]],0)</f>
        <v>0</v>
      </c>
      <c r="G30" s="116">
        <f>IFERROR(Таблица13[[#This Row],[Сумма без ндс]],0)</f>
        <v>0</v>
      </c>
      <c r="H30" s="119">
        <f>IFERROR(Таблица13[[#This Row],[Сумма с ндс]],0)</f>
        <v>0</v>
      </c>
      <c r="I30" s="124">
        <f>IFERROR(Таблица13[[#This Row],[Дополнительная информация]],0)</f>
        <v>0</v>
      </c>
    </row>
    <row r="31" spans="1:9" ht="13.5" customHeight="1" x14ac:dyDescent="0.2">
      <c r="A31" s="84">
        <v>20</v>
      </c>
      <c r="B31" s="109"/>
      <c r="C31" s="117">
        <f>IFERROR(Таблица13[[#This Row],[Наименование]],0)</f>
        <v>0</v>
      </c>
      <c r="D31" s="109"/>
      <c r="E31" s="120">
        <f>IFERROR(Таблица13[[#This Row],[Цена без НДС]],0)*$F$10</f>
        <v>0</v>
      </c>
      <c r="F31" s="120">
        <f>IFERROR(Таблица13[[#This Row],[Цена с НДС]],0)</f>
        <v>0</v>
      </c>
      <c r="G31" s="120">
        <f>IFERROR(Таблица13[[#This Row],[Сумма без ндс]],0)</f>
        <v>0</v>
      </c>
      <c r="H31" s="121">
        <f>IFERROR(Таблица13[[#This Row],[Сумма с ндс]],0)</f>
        <v>0</v>
      </c>
      <c r="I31" s="124">
        <f>IFERROR(Таблица13[[#This Row],[Дополнительная информация]],0)</f>
        <v>0</v>
      </c>
    </row>
    <row r="32" spans="1:9" ht="13.5" customHeight="1" x14ac:dyDescent="0.2">
      <c r="A32" s="83">
        <v>21</v>
      </c>
      <c r="B32" s="109"/>
      <c r="C32" s="117">
        <f>IFERROR(Таблица13[[#This Row],[Наименование]],0)</f>
        <v>0</v>
      </c>
      <c r="D32" s="109"/>
      <c r="E32" s="120">
        <f>IFERROR(Таблица13[[#This Row],[Цена без НДС]],0)*$F$10</f>
        <v>0</v>
      </c>
      <c r="F32" s="120">
        <f>IFERROR(Таблица13[[#This Row],[Цена с НДС]],0)</f>
        <v>0</v>
      </c>
      <c r="G32" s="120">
        <f>IFERROR(Таблица13[[#This Row],[Сумма без ндс]],0)</f>
        <v>0</v>
      </c>
      <c r="H32" s="121">
        <f>IFERROR(Таблица13[[#This Row],[Сумма с ндс]],0)</f>
        <v>0</v>
      </c>
      <c r="I32" s="124">
        <f>IFERROR(Таблица13[[#This Row],[Дополнительная информация]],0)</f>
        <v>0</v>
      </c>
    </row>
    <row r="33" spans="1:9" ht="13.5" customHeight="1" x14ac:dyDescent="0.2">
      <c r="A33" s="84">
        <v>22</v>
      </c>
      <c r="B33" s="109"/>
      <c r="C33" s="117">
        <f>IFERROR(Таблица13[[#This Row],[Наименование]],0)</f>
        <v>0</v>
      </c>
      <c r="D33" s="109"/>
      <c r="E33" s="120">
        <f>IFERROR(Таблица13[[#This Row],[Цена без НДС]],0)*$F$10</f>
        <v>0</v>
      </c>
      <c r="F33" s="120">
        <f>IFERROR(Таблица13[[#This Row],[Цена с НДС]],0)</f>
        <v>0</v>
      </c>
      <c r="G33" s="120">
        <f>IFERROR(Таблица13[[#This Row],[Сумма без ндс]],0)</f>
        <v>0</v>
      </c>
      <c r="H33" s="121">
        <f>IFERROR(Таблица13[[#This Row],[Сумма с ндс]],0)</f>
        <v>0</v>
      </c>
      <c r="I33" s="124">
        <f>IFERROR(Таблица13[[#This Row],[Дополнительная информация]],0)</f>
        <v>0</v>
      </c>
    </row>
    <row r="34" spans="1:9" ht="13.5" customHeight="1" x14ac:dyDescent="0.2">
      <c r="A34" s="84">
        <v>23</v>
      </c>
      <c r="B34" s="109"/>
      <c r="C34" s="117">
        <f>IFERROR(Таблица13[[#This Row],[Наименование]],0)</f>
        <v>0</v>
      </c>
      <c r="D34" s="109"/>
      <c r="E34" s="120">
        <f>IFERROR(Таблица13[[#This Row],[Цена без НДС]],0)*$F$10</f>
        <v>0</v>
      </c>
      <c r="F34" s="120">
        <f>IFERROR(Таблица13[[#This Row],[Цена с НДС]],0)</f>
        <v>0</v>
      </c>
      <c r="G34" s="120">
        <f>IFERROR(Таблица13[[#This Row],[Сумма без ндс]],0)</f>
        <v>0</v>
      </c>
      <c r="H34" s="121">
        <f>IFERROR(Таблица13[[#This Row],[Сумма с ндс]],0)</f>
        <v>0</v>
      </c>
      <c r="I34" s="124">
        <f>IFERROR(Таблица13[[#This Row],[Дополнительная информация]],0)</f>
        <v>0</v>
      </c>
    </row>
    <row r="35" spans="1:9" x14ac:dyDescent="0.2">
      <c r="A35" s="84">
        <v>24</v>
      </c>
      <c r="B35" s="109"/>
      <c r="C35" s="117">
        <f>IFERROR(Таблица13[[#This Row],[Наименование]],0)</f>
        <v>0</v>
      </c>
      <c r="D35" s="109"/>
      <c r="E35" s="120">
        <f>IFERROR(Таблица13[[#This Row],[Цена без НДС]],0)*$F$10</f>
        <v>0</v>
      </c>
      <c r="F35" s="120">
        <f>IFERROR(Таблица13[[#This Row],[Цена с НДС]],0)</f>
        <v>0</v>
      </c>
      <c r="G35" s="120">
        <f>IFERROR(Таблица13[[#This Row],[Сумма без ндс]],0)</f>
        <v>0</v>
      </c>
      <c r="H35" s="121">
        <f>IFERROR(Таблица13[[#This Row],[Сумма с ндс]],0)</f>
        <v>0</v>
      </c>
      <c r="I35" s="124">
        <f>IFERROR(Таблица13[[#This Row],[Дополнительная информация]],0)</f>
        <v>0</v>
      </c>
    </row>
    <row r="36" spans="1:9" x14ac:dyDescent="0.2">
      <c r="A36" s="83">
        <v>25</v>
      </c>
      <c r="B36" s="109"/>
      <c r="C36" s="117">
        <f>IFERROR(Таблица13[[#This Row],[Наименование]],0)</f>
        <v>0</v>
      </c>
      <c r="D36" s="109"/>
      <c r="E36" s="120">
        <f>IFERROR(Таблица13[[#This Row],[Цена без НДС]],0)*$F$10</f>
        <v>0</v>
      </c>
      <c r="F36" s="120">
        <f>IFERROR(Таблица13[[#This Row],[Цена с НДС]],0)</f>
        <v>0</v>
      </c>
      <c r="G36" s="120">
        <f>IFERROR(Таблица13[[#This Row],[Сумма без ндс]],0)</f>
        <v>0</v>
      </c>
      <c r="H36" s="121">
        <f>IFERROR(Таблица13[[#This Row],[Сумма с ндс]],0)</f>
        <v>0</v>
      </c>
      <c r="I36" s="124">
        <f>IFERROR(Таблица13[[#This Row],[Дополнительная информация]],0)</f>
        <v>0</v>
      </c>
    </row>
    <row r="37" spans="1:9" x14ac:dyDescent="0.2">
      <c r="A37" s="84">
        <v>26</v>
      </c>
      <c r="B37" s="109"/>
      <c r="C37" s="117">
        <f>IFERROR(Таблица13[[#This Row],[Наименование]],0)</f>
        <v>0</v>
      </c>
      <c r="D37" s="109"/>
      <c r="E37" s="120">
        <f>IFERROR(Таблица13[[#This Row],[Цена без НДС]],0)*$F$10</f>
        <v>0</v>
      </c>
      <c r="F37" s="120">
        <f>IFERROR(Таблица13[[#This Row],[Цена с НДС]],0)</f>
        <v>0</v>
      </c>
      <c r="G37" s="120">
        <f>IFERROR(Таблица13[[#This Row],[Сумма без ндс]],0)</f>
        <v>0</v>
      </c>
      <c r="H37" s="121">
        <f>IFERROR(Таблица13[[#This Row],[Сумма с ндс]],0)</f>
        <v>0</v>
      </c>
      <c r="I37" s="124">
        <f>IFERROR(Таблица13[[#This Row],[Дополнительная информация]],0)</f>
        <v>0</v>
      </c>
    </row>
    <row r="38" spans="1:9" x14ac:dyDescent="0.2">
      <c r="A38" s="84">
        <v>27</v>
      </c>
      <c r="B38" s="109"/>
      <c r="C38" s="117">
        <f>IFERROR(Таблица13[[#This Row],[Наименование]],0)</f>
        <v>0</v>
      </c>
      <c r="D38" s="109"/>
      <c r="E38" s="116">
        <f>IFERROR(Таблица13[[#This Row],[Цена без НДС]],0)*$F$10</f>
        <v>0</v>
      </c>
      <c r="F38" s="116">
        <f>IFERROR(Таблица13[[#This Row],[Цена с НДС]],0)</f>
        <v>0</v>
      </c>
      <c r="G38" s="116">
        <f>IFERROR(Таблица13[[#This Row],[Сумма без ндс]],0)</f>
        <v>0</v>
      </c>
      <c r="H38" s="119">
        <f>IFERROR(Таблица13[[#This Row],[Сумма с ндс]],0)</f>
        <v>0</v>
      </c>
      <c r="I38" s="124">
        <f>IFERROR(Таблица13[[#This Row],[Дополнительная информация]],0)</f>
        <v>0</v>
      </c>
    </row>
    <row r="39" spans="1:9" x14ac:dyDescent="0.2">
      <c r="A39" s="84">
        <v>28</v>
      </c>
      <c r="B39" s="109"/>
      <c r="C39" s="117">
        <f>IFERROR(Таблица13[[#This Row],[Наименование]],0)</f>
        <v>0</v>
      </c>
      <c r="D39" s="109"/>
      <c r="E39" s="116">
        <f>IFERROR(Таблица13[[#This Row],[Цена без НДС]],0)*$F$10</f>
        <v>0</v>
      </c>
      <c r="F39" s="116">
        <f>IFERROR(Таблица13[[#This Row],[Цена с НДС]],0)</f>
        <v>0</v>
      </c>
      <c r="G39" s="116">
        <f>IFERROR(Таблица13[[#This Row],[Сумма без ндс]],0)</f>
        <v>0</v>
      </c>
      <c r="H39" s="119">
        <f>IFERROR(Таблица13[[#This Row],[Сумма с ндс]],0)</f>
        <v>0</v>
      </c>
      <c r="I39" s="124">
        <f>IFERROR(Таблица13[[#This Row],[Дополнительная информация]],0)</f>
        <v>0</v>
      </c>
    </row>
    <row r="40" spans="1:9" x14ac:dyDescent="0.2">
      <c r="A40" s="84">
        <v>29</v>
      </c>
      <c r="B40" s="109"/>
      <c r="C40" s="117">
        <f>IFERROR(Таблица13[[#This Row],[Наименование]],0)</f>
        <v>0</v>
      </c>
      <c r="D40" s="109"/>
      <c r="E40" s="116">
        <f>IFERROR(Таблица13[[#This Row],[Цена без НДС]],0)*$F$10</f>
        <v>0</v>
      </c>
      <c r="F40" s="116">
        <f>IFERROR(Таблица13[[#This Row],[Цена с НДС]],0)</f>
        <v>0</v>
      </c>
      <c r="G40" s="116">
        <f>IFERROR(Таблица13[[#This Row],[Сумма без ндс]],0)</f>
        <v>0</v>
      </c>
      <c r="H40" s="119">
        <f>IFERROR(Таблица13[[#This Row],[Сумма с ндс]],0)</f>
        <v>0</v>
      </c>
      <c r="I40" s="124">
        <f>IFERROR(Таблица13[[#This Row],[Дополнительная информация]],0)</f>
        <v>0</v>
      </c>
    </row>
    <row r="41" spans="1:9" x14ac:dyDescent="0.2">
      <c r="A41" s="84">
        <v>30</v>
      </c>
      <c r="B41" s="109"/>
      <c r="C41" s="117">
        <f>IFERROR(Таблица13[[#This Row],[Наименование]],0)</f>
        <v>0</v>
      </c>
      <c r="D41" s="109"/>
      <c r="E41" s="116">
        <f>IFERROR(Таблица13[[#This Row],[Цена без НДС]],0)*$F$10</f>
        <v>0</v>
      </c>
      <c r="F41" s="116">
        <f>IFERROR(Таблица13[[#This Row],[Цена с НДС]],0)</f>
        <v>0</v>
      </c>
      <c r="G41" s="116">
        <f>IFERROR(Таблица13[[#This Row],[Сумма без ндс]],0)</f>
        <v>0</v>
      </c>
      <c r="H41" s="119">
        <f>IFERROR(Таблица13[[#This Row],[Сумма с ндс]],0)</f>
        <v>0</v>
      </c>
      <c r="I41" s="124">
        <f>IFERROR(Таблица13[[#This Row],[Дополнительная информация]],0)</f>
        <v>0</v>
      </c>
    </row>
    <row r="42" spans="1:9" x14ac:dyDescent="0.2">
      <c r="A42" s="84">
        <v>31</v>
      </c>
      <c r="B42" s="109"/>
      <c r="C42" s="117">
        <f>IFERROR(Таблица13[[#This Row],[Наименование]],0)</f>
        <v>0</v>
      </c>
      <c r="D42" s="109"/>
      <c r="E42" s="116">
        <f>IFERROR(Таблица13[[#This Row],[Цена без НДС]],0)*$F$10</f>
        <v>0</v>
      </c>
      <c r="F42" s="116">
        <f>IFERROR(Таблица13[[#This Row],[Цена с НДС]],0)</f>
        <v>0</v>
      </c>
      <c r="G42" s="116">
        <f>IFERROR(Таблица13[[#This Row],[Сумма без ндс]],0)</f>
        <v>0</v>
      </c>
      <c r="H42" s="119">
        <f>IFERROR(Таблица13[[#This Row],[Сумма с ндс]],0)</f>
        <v>0</v>
      </c>
      <c r="I42" s="124">
        <f>IFERROR(Таблица13[[#This Row],[Дополнительная информация]],0)</f>
        <v>0</v>
      </c>
    </row>
    <row r="43" spans="1:9" x14ac:dyDescent="0.2">
      <c r="A43" s="84">
        <v>32</v>
      </c>
      <c r="B43" s="109"/>
      <c r="C43" s="117">
        <f>IFERROR(Таблица13[[#This Row],[Наименование]],0)</f>
        <v>0</v>
      </c>
      <c r="D43" s="109"/>
      <c r="E43" s="120">
        <f>IFERROR(Таблица13[[#This Row],[Цена без НДС]],0)*$F$10</f>
        <v>0</v>
      </c>
      <c r="F43" s="120">
        <f>IFERROR(Таблица13[[#This Row],[Цена с НДС]],0)</f>
        <v>0</v>
      </c>
      <c r="G43" s="120">
        <f>IFERROR(Таблица13[[#This Row],[Сумма без ндс]],0)</f>
        <v>0</v>
      </c>
      <c r="H43" s="121">
        <f>IFERROR(Таблица13[[#This Row],[Сумма с ндс]],0)</f>
        <v>0</v>
      </c>
      <c r="I43" s="124">
        <f>IFERROR(Таблица13[[#This Row],[Дополнительная информация]],0)</f>
        <v>0</v>
      </c>
    </row>
    <row r="44" spans="1:9" x14ac:dyDescent="0.2">
      <c r="A44" s="84">
        <v>33</v>
      </c>
      <c r="B44" s="109"/>
      <c r="C44" s="117">
        <f>IFERROR(Таблица13[[#This Row],[Наименование]],0)</f>
        <v>0</v>
      </c>
      <c r="D44" s="109"/>
      <c r="E44" s="116">
        <f>IFERROR(Таблица13[[#This Row],[Цена без НДС]],0)*$F$10</f>
        <v>0</v>
      </c>
      <c r="F44" s="116">
        <f>IFERROR(Таблица13[[#This Row],[Цена с НДС]],0)</f>
        <v>0</v>
      </c>
      <c r="G44" s="116">
        <f>IFERROR(Таблица13[[#This Row],[Сумма без ндс]],0)</f>
        <v>0</v>
      </c>
      <c r="H44" s="119">
        <f>IFERROR(Таблица13[[#This Row],[Сумма с ндс]],0)</f>
        <v>0</v>
      </c>
      <c r="I44" s="124">
        <f>IFERROR(Таблица13[[#This Row],[Дополнительная информация]],0)</f>
        <v>0</v>
      </c>
    </row>
    <row r="45" spans="1:9" x14ac:dyDescent="0.2">
      <c r="A45" s="84">
        <v>34</v>
      </c>
      <c r="B45" s="109"/>
      <c r="C45" s="117">
        <f>IFERROR(Таблица13[[#This Row],[Наименование]],0)</f>
        <v>0</v>
      </c>
      <c r="D45" s="109"/>
      <c r="E45" s="116">
        <f>IFERROR(Таблица13[[#This Row],[Цена без НДС]],0)*$F$10</f>
        <v>0</v>
      </c>
      <c r="F45" s="116">
        <f>IFERROR(Таблица13[[#This Row],[Цена с НДС]],0)</f>
        <v>0</v>
      </c>
      <c r="G45" s="116">
        <f>IFERROR(Таблица13[[#This Row],[Сумма без ндс]],0)</f>
        <v>0</v>
      </c>
      <c r="H45" s="119">
        <f>IFERROR(Таблица13[[#This Row],[Сумма с ндс]],0)</f>
        <v>0</v>
      </c>
      <c r="I45" s="124">
        <f>IFERROR(Таблица13[[#This Row],[Дополнительная информация]],0)</f>
        <v>0</v>
      </c>
    </row>
    <row r="46" spans="1:9" x14ac:dyDescent="0.2">
      <c r="A46" s="84">
        <v>35</v>
      </c>
      <c r="B46" s="109"/>
      <c r="C46" s="118">
        <f>IFERROR(Таблица13[[#This Row],[Наименование]],0)</f>
        <v>0</v>
      </c>
      <c r="D46" s="109"/>
      <c r="E46" s="122">
        <f>IFERROR(Таблица13[[#This Row],[Цена без НДС]],0)*$F$10</f>
        <v>0</v>
      </c>
      <c r="F46" s="122">
        <f>IFERROR(Таблица13[[#This Row],[Цена с НДС]],0)</f>
        <v>0</v>
      </c>
      <c r="G46" s="122">
        <f>IFERROR(Таблица13[[#This Row],[Сумма без ндс]],0)</f>
        <v>0</v>
      </c>
      <c r="H46" s="123">
        <f>IFERROR(Таблица13[[#This Row],[Сумма с ндс]],0)</f>
        <v>0</v>
      </c>
      <c r="I46" s="124">
        <f>IFERROR(Таблица13[[#This Row],[Дополнительная информация]],0)</f>
        <v>0</v>
      </c>
    </row>
    <row r="47" spans="1:9" ht="26.25" customHeight="1" x14ac:dyDescent="0.2">
      <c r="F47" s="95" t="s">
        <v>232</v>
      </c>
      <c r="G47" s="96">
        <f>SUM(G12:G46)</f>
        <v>0</v>
      </c>
      <c r="H47" s="96">
        <f>SUM(H12:H46)</f>
        <v>0</v>
      </c>
    </row>
    <row r="58" spans="3:3" x14ac:dyDescent="0.2">
      <c r="C58" s="69"/>
    </row>
    <row r="116" spans="7:7" x14ac:dyDescent="0.2">
      <c r="G116" s="66"/>
    </row>
  </sheetData>
  <sheetProtection password="DFF2" sheet="1" objects="1" scenarios="1" formatCells="0" formatColumns="0" formatRows="0" insertColumns="0" insertRows="0" insertHyperlinks="0" deleteRows="0" sort="0" autoFilter="0" pivotTables="0"/>
  <protectedRanges>
    <protectedRange sqref="B12:B46 D12:D46 E10 F8 C6:H9 C6:H9 C9 C8 C7 C6 F3" name="Диапазон1"/>
  </protectedRanges>
  <mergeCells count="5">
    <mergeCell ref="B1:H1"/>
    <mergeCell ref="C6:H6"/>
    <mergeCell ref="F8:H8"/>
    <mergeCell ref="A6:B6"/>
    <mergeCell ref="A8:B8"/>
  </mergeCells>
  <pageMargins left="0.38677083333333334" right="0.36312499999999998" top="0.45270833333333332" bottom="0.57229166666666664" header="0.3" footer="0.3"/>
  <pageSetup paperSize="9" scale="82" fitToHeight="0" orientation="portrait" r:id="rId1"/>
  <headerFooter>
    <oddHeader>&amp;C&amp;D ; &amp;T</oddHeader>
    <oddFooter>&amp;R&amp;P /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6"/>
  <sheetViews>
    <sheetView windowProtection="1" view="pageBreakPreview" topLeftCell="A4" zoomScaleNormal="100" zoomScaleSheetLayoutView="100" workbookViewId="0">
      <selection activeCell="B14" sqref="B14"/>
    </sheetView>
  </sheetViews>
  <sheetFormatPr defaultRowHeight="12.75" x14ac:dyDescent="0.2"/>
  <cols>
    <col min="1" max="1" width="5" customWidth="1"/>
    <col min="2" max="2" width="9.42578125" style="67" customWidth="1"/>
    <col min="3" max="3" width="38.85546875" customWidth="1"/>
    <col min="4" max="4" width="9.42578125" customWidth="1"/>
    <col min="5" max="6" width="13.85546875" customWidth="1"/>
    <col min="7" max="8" width="14" customWidth="1"/>
    <col min="9" max="9" width="50.5703125" customWidth="1"/>
  </cols>
  <sheetData>
    <row r="1" spans="1:9" ht="34.5" customHeight="1" x14ac:dyDescent="0.2">
      <c r="B1" s="132" t="s">
        <v>249</v>
      </c>
      <c r="C1" s="132"/>
      <c r="D1" s="132"/>
      <c r="E1" s="132"/>
      <c r="F1" s="132"/>
      <c r="G1" s="132"/>
      <c r="H1" s="132"/>
    </row>
    <row r="2" spans="1:9" ht="9" customHeight="1" x14ac:dyDescent="0.2">
      <c r="B2" s="76"/>
      <c r="C2" s="76"/>
      <c r="D2" s="76"/>
      <c r="E2" s="76"/>
      <c r="F2" s="76"/>
      <c r="G2" s="76"/>
      <c r="H2" s="76"/>
    </row>
    <row r="3" spans="1:9" s="67" customFormat="1" ht="26.25" customHeight="1" x14ac:dyDescent="0.2">
      <c r="B3" s="102" t="s">
        <v>235</v>
      </c>
      <c r="C3" s="107">
        <f ca="1">TODAY()</f>
        <v>42816</v>
      </c>
      <c r="D3" s="68"/>
      <c r="E3" s="103" t="s">
        <v>247</v>
      </c>
      <c r="F3" s="106" t="s">
        <v>246</v>
      </c>
      <c r="G3" s="68"/>
      <c r="H3" s="68"/>
    </row>
    <row r="4" spans="1:9" s="67" customFormat="1" ht="9" customHeight="1" x14ac:dyDescent="0.2">
      <c r="B4" s="68"/>
      <c r="C4" s="68"/>
      <c r="D4" s="68"/>
      <c r="E4" s="68"/>
      <c r="F4" s="68"/>
      <c r="G4" s="68"/>
      <c r="H4" s="68"/>
    </row>
    <row r="5" spans="1:9" s="67" customFormat="1" ht="23.25" customHeight="1" x14ac:dyDescent="0.2">
      <c r="B5" s="111" t="s">
        <v>233</v>
      </c>
      <c r="C5" s="70" t="s">
        <v>236</v>
      </c>
      <c r="D5" s="71"/>
      <c r="E5" s="71"/>
      <c r="F5" s="71"/>
      <c r="G5" s="71"/>
      <c r="H5" s="71"/>
    </row>
    <row r="6" spans="1:9" s="67" customFormat="1" ht="23.25" customHeight="1" x14ac:dyDescent="0.2">
      <c r="A6" s="135" t="s">
        <v>234</v>
      </c>
      <c r="B6" s="135"/>
      <c r="C6" s="133" t="s">
        <v>248</v>
      </c>
      <c r="D6" s="133"/>
      <c r="E6" s="133"/>
      <c r="F6" s="133"/>
      <c r="G6" s="133"/>
      <c r="H6" s="133"/>
    </row>
    <row r="7" spans="1:9" s="67" customFormat="1" ht="23.25" customHeight="1" x14ac:dyDescent="0.2">
      <c r="B7" s="81" t="s">
        <v>241</v>
      </c>
      <c r="C7" s="75" t="s">
        <v>237</v>
      </c>
      <c r="D7" s="72"/>
      <c r="E7" s="72"/>
      <c r="F7" s="72"/>
      <c r="G7" s="72"/>
      <c r="H7" s="72"/>
    </row>
    <row r="8" spans="1:9" s="67" customFormat="1" ht="21" customHeight="1" x14ac:dyDescent="0.2">
      <c r="A8" s="136" t="s">
        <v>240</v>
      </c>
      <c r="B8" s="136"/>
      <c r="C8" s="75" t="s">
        <v>239</v>
      </c>
      <c r="D8" s="104" t="s">
        <v>244</v>
      </c>
      <c r="E8" s="74"/>
      <c r="F8" s="134" t="s">
        <v>238</v>
      </c>
      <c r="G8" s="134"/>
      <c r="H8" s="134"/>
    </row>
    <row r="9" spans="1:9" s="67" customFormat="1" ht="23.25" customHeight="1" x14ac:dyDescent="0.2">
      <c r="B9" s="82" t="s">
        <v>243</v>
      </c>
      <c r="C9" s="110" t="s">
        <v>245</v>
      </c>
      <c r="D9" s="72"/>
      <c r="E9" s="72"/>
      <c r="F9" s="73"/>
      <c r="G9" s="72"/>
      <c r="H9" s="72"/>
    </row>
    <row r="10" spans="1:9" s="67" customFormat="1" ht="15" customHeight="1" x14ac:dyDescent="0.2">
      <c r="B10" s="105" t="s">
        <v>250</v>
      </c>
    </row>
    <row r="11" spans="1:9" s="94" customFormat="1" ht="36.75" customHeight="1" x14ac:dyDescent="0.2">
      <c r="A11" s="91" t="s">
        <v>228</v>
      </c>
      <c r="B11" s="108" t="s">
        <v>242</v>
      </c>
      <c r="C11" s="92" t="s">
        <v>16</v>
      </c>
      <c r="D11" s="108" t="s">
        <v>231</v>
      </c>
      <c r="E11" s="92" t="s">
        <v>104</v>
      </c>
      <c r="F11" s="92" t="s">
        <v>105</v>
      </c>
      <c r="G11" s="92" t="s">
        <v>229</v>
      </c>
      <c r="H11" s="93" t="s">
        <v>230</v>
      </c>
      <c r="I11" s="113" t="s">
        <v>216</v>
      </c>
    </row>
    <row r="12" spans="1:9" x14ac:dyDescent="0.2">
      <c r="A12" s="83">
        <v>1</v>
      </c>
      <c r="B12" s="109">
        <f>Таблица1[[#This Row],[№ по прайсу]]</f>
        <v>1</v>
      </c>
      <c r="C12" s="79" t="str">
        <f>INDEX('Прайс-лист'!$B$8:$B$222,MATCH(B12,'Прайс-лист'!$A$8:$A$222,0))</f>
        <v>ШЭУ -1</v>
      </c>
      <c r="D12" s="109">
        <f>Таблица1[[#This Row],[Кол-во]]</f>
        <v>1</v>
      </c>
      <c r="E12" s="78">
        <f>INDEX('Прайс-лист'!$C$8:$C$222,MATCH(C12,'Прайс-лист'!$B$8:$B$222,0))</f>
        <v>0</v>
      </c>
      <c r="F12" s="78">
        <f>INDEX('Прайс-лист'!$D$8:$D$222,MATCH(C12,'Прайс-лист'!$B$8:$B$222,0))</f>
        <v>0</v>
      </c>
      <c r="G12" s="78">
        <f t="shared" ref="G12:G46" si="0">D12*E12</f>
        <v>0</v>
      </c>
      <c r="H12" s="85">
        <f t="shared" ref="H12:H46" si="1">D12*F12</f>
        <v>0</v>
      </c>
      <c r="I12" s="112">
        <f>INDEX('Прайс-лист'!$F$8:$F$222,MATCH(C12,'Прайс-лист'!$B$8:$B$222,0))</f>
        <v>0</v>
      </c>
    </row>
    <row r="13" spans="1:9" ht="25.5" x14ac:dyDescent="0.2">
      <c r="A13" s="84">
        <v>2</v>
      </c>
      <c r="B13" s="109">
        <f>Таблица1[[#This Row],[№ по прайсу]]</f>
        <v>30</v>
      </c>
      <c r="C13" s="79" t="str">
        <f>INDEX('Прайс-лист'!$B$8:$B$222,MATCH(B13,'Прайс-лист'!$A$8:$A$222,0))</f>
        <v>УВНК-10Б "УНТЕХ" (исполнение 1) 6-10 кВ с курсовым фонарем "VONATEX"</v>
      </c>
      <c r="D13" s="109">
        <f>Таблица1[[#This Row],[Кол-во]]</f>
        <v>1</v>
      </c>
      <c r="E13" s="78">
        <f>INDEX('Прайс-лист'!$C$8:$C$222,MATCH(C13,'Прайс-лист'!$B$8:$B$222,0))</f>
        <v>0</v>
      </c>
      <c r="F13" s="78">
        <f>INDEX('Прайс-лист'!$D$8:$D$222,MATCH(C13,'Прайс-лист'!$B$8:$B$222,0))</f>
        <v>0</v>
      </c>
      <c r="G13" s="78">
        <f t="shared" si="0"/>
        <v>0</v>
      </c>
      <c r="H13" s="85">
        <f t="shared" si="1"/>
        <v>0</v>
      </c>
      <c r="I13" s="112">
        <f>INDEX('Прайс-лист'!$F$8:$F$222,MATCH(C13,'Прайс-лист'!$B$8:$B$222,0))</f>
        <v>0</v>
      </c>
    </row>
    <row r="14" spans="1:9" x14ac:dyDescent="0.2">
      <c r="A14" s="84">
        <v>3</v>
      </c>
      <c r="B14" s="109">
        <f>Таблица1[[#This Row],[№ по прайсу]]</f>
        <v>0</v>
      </c>
      <c r="C14" s="79" t="e">
        <f>INDEX('Прайс-лист'!$B$8:$B$222,MATCH(B14,'Прайс-лист'!$A$8:$A$222,0))</f>
        <v>#N/A</v>
      </c>
      <c r="D14" s="109">
        <f>Таблица1[[#This Row],[Кол-во]]</f>
        <v>0</v>
      </c>
      <c r="E14" s="78" t="e">
        <f>INDEX('Прайс-лист'!$C$8:$C$222,MATCH(C14,'Прайс-лист'!$B$8:$B$222,0))</f>
        <v>#N/A</v>
      </c>
      <c r="F14" s="78" t="e">
        <f>INDEX('Прайс-лист'!$D$8:$D$222,MATCH(C14,'Прайс-лист'!$B$8:$B$222,0))</f>
        <v>#N/A</v>
      </c>
      <c r="G14" s="78" t="e">
        <f t="shared" si="0"/>
        <v>#N/A</v>
      </c>
      <c r="H14" s="85" t="e">
        <f t="shared" si="1"/>
        <v>#N/A</v>
      </c>
      <c r="I14" s="112" t="e">
        <f>INDEX('Прайс-лист'!$F$8:$F$222,MATCH(C14,'Прайс-лист'!$B$8:$B$222,0))</f>
        <v>#N/A</v>
      </c>
    </row>
    <row r="15" spans="1:9" x14ac:dyDescent="0.2">
      <c r="A15" s="83">
        <v>4</v>
      </c>
      <c r="B15" s="109">
        <f>Таблица1[[#This Row],[№ по прайсу]]</f>
        <v>0</v>
      </c>
      <c r="C15" s="79" t="e">
        <f>INDEX('Прайс-лист'!$B$8:$B$222,MATCH(B15,'Прайс-лист'!$A$8:$A$222,0))</f>
        <v>#N/A</v>
      </c>
      <c r="D15" s="109">
        <f>Таблица1[[#This Row],[Кол-во]]</f>
        <v>0</v>
      </c>
      <c r="E15" s="78" t="e">
        <f>INDEX('Прайс-лист'!$C$8:$C$222,MATCH(C15,'Прайс-лист'!$B$8:$B$222,0))</f>
        <v>#N/A</v>
      </c>
      <c r="F15" s="78" t="e">
        <f>INDEX('Прайс-лист'!$D$8:$D$222,MATCH(C15,'Прайс-лист'!$B$8:$B$222,0))</f>
        <v>#N/A</v>
      </c>
      <c r="G15" s="78" t="e">
        <f t="shared" si="0"/>
        <v>#N/A</v>
      </c>
      <c r="H15" s="85" t="e">
        <f t="shared" si="1"/>
        <v>#N/A</v>
      </c>
      <c r="I15" s="112" t="e">
        <f>INDEX('Прайс-лист'!$F$8:$F$222,MATCH(C15,'Прайс-лист'!$B$8:$B$222,0))</f>
        <v>#N/A</v>
      </c>
    </row>
    <row r="16" spans="1:9" x14ac:dyDescent="0.2">
      <c r="A16" s="84">
        <v>5</v>
      </c>
      <c r="B16" s="109">
        <f>Таблица1[[#This Row],[№ по прайсу]]</f>
        <v>0</v>
      </c>
      <c r="C16" s="79" t="e">
        <f>INDEX('Прайс-лист'!$B$8:$B$222,MATCH(B16,'Прайс-лист'!$A$8:$A$222,0))</f>
        <v>#N/A</v>
      </c>
      <c r="D16" s="109">
        <f>Таблица1[[#This Row],[Кол-во]]</f>
        <v>0</v>
      </c>
      <c r="E16" s="89" t="e">
        <f>INDEX('Прайс-лист'!$C$8:$C$222,MATCH(C16,'Прайс-лист'!$B$8:$B$222,0))</f>
        <v>#N/A</v>
      </c>
      <c r="F16" s="89" t="e">
        <f>INDEX('Прайс-лист'!$D$8:$D$222,MATCH(C16,'Прайс-лист'!$B$8:$B$222,0))</f>
        <v>#N/A</v>
      </c>
      <c r="G16" s="89" t="e">
        <f t="shared" si="0"/>
        <v>#N/A</v>
      </c>
      <c r="H16" s="90" t="e">
        <f t="shared" si="1"/>
        <v>#N/A</v>
      </c>
      <c r="I16" s="112" t="e">
        <f>INDEX('Прайс-лист'!$F$8:$F$222,MATCH(C16,'Прайс-лист'!$B$8:$B$222,0))</f>
        <v>#N/A</v>
      </c>
    </row>
    <row r="17" spans="1:9" x14ac:dyDescent="0.2">
      <c r="A17" s="84">
        <v>6</v>
      </c>
      <c r="B17" s="109">
        <f>Таблица1[[#This Row],[№ по прайсу]]</f>
        <v>0</v>
      </c>
      <c r="C17" s="79" t="e">
        <f>INDEX('Прайс-лист'!$B$8:$B$222,MATCH(B17,'Прайс-лист'!$A$8:$A$222,0))</f>
        <v>#N/A</v>
      </c>
      <c r="D17" s="109">
        <f>Таблица1[[#This Row],[Кол-во]]</f>
        <v>0</v>
      </c>
      <c r="E17" s="89" t="e">
        <f>INDEX('Прайс-лист'!$C$8:$C$222,MATCH(C17,'Прайс-лист'!$B$8:$B$222,0))</f>
        <v>#N/A</v>
      </c>
      <c r="F17" s="89" t="e">
        <f>INDEX('Прайс-лист'!$D$8:$D$222,MATCH(C17,'Прайс-лист'!$B$8:$B$222,0))</f>
        <v>#N/A</v>
      </c>
      <c r="G17" s="89" t="e">
        <f t="shared" si="0"/>
        <v>#N/A</v>
      </c>
      <c r="H17" s="90" t="e">
        <f t="shared" si="1"/>
        <v>#N/A</v>
      </c>
      <c r="I17" s="112" t="e">
        <f>INDEX('Прайс-лист'!$F$8:$F$222,MATCH(C17,'Прайс-лист'!$B$8:$B$222,0))</f>
        <v>#N/A</v>
      </c>
    </row>
    <row r="18" spans="1:9" x14ac:dyDescent="0.2">
      <c r="A18" s="83">
        <v>7</v>
      </c>
      <c r="B18" s="109">
        <f>Таблица1[[#This Row],[№ по прайсу]]</f>
        <v>0</v>
      </c>
      <c r="C18" s="79" t="e">
        <f>INDEX('Прайс-лист'!$B$8:$B$222,MATCH(B18,'Прайс-лист'!$A$8:$A$222,0))</f>
        <v>#N/A</v>
      </c>
      <c r="D18" s="109">
        <f>Таблица1[[#This Row],[Кол-во]]</f>
        <v>0</v>
      </c>
      <c r="E18" s="89" t="e">
        <f>INDEX('Прайс-лист'!$C$8:$C$222,MATCH(C18,'Прайс-лист'!$B$8:$B$222,0))</f>
        <v>#N/A</v>
      </c>
      <c r="F18" s="89" t="e">
        <f>INDEX('Прайс-лист'!$D$8:$D$222,MATCH(C18,'Прайс-лист'!$B$8:$B$222,0))</f>
        <v>#N/A</v>
      </c>
      <c r="G18" s="89" t="e">
        <f t="shared" si="0"/>
        <v>#N/A</v>
      </c>
      <c r="H18" s="90" t="e">
        <f t="shared" si="1"/>
        <v>#N/A</v>
      </c>
      <c r="I18" s="112" t="e">
        <f>INDEX('Прайс-лист'!$F$8:$F$222,MATCH(C18,'Прайс-лист'!$B$8:$B$222,0))</f>
        <v>#N/A</v>
      </c>
    </row>
    <row r="19" spans="1:9" x14ac:dyDescent="0.2">
      <c r="A19" s="84">
        <v>8</v>
      </c>
      <c r="B19" s="109">
        <f>Таблица1[[#This Row],[№ по прайсу]]</f>
        <v>0</v>
      </c>
      <c r="C19" s="79" t="e">
        <f>INDEX('Прайс-лист'!$B$8:$B$222,MATCH(B19,'Прайс-лист'!$A$8:$A$222,0))</f>
        <v>#N/A</v>
      </c>
      <c r="D19" s="109">
        <f>Таблица1[[#This Row],[Кол-во]]</f>
        <v>0</v>
      </c>
      <c r="E19" s="89" t="e">
        <f>INDEX('Прайс-лист'!$C$8:$C$222,MATCH(C19,'Прайс-лист'!$B$8:$B$222,0))</f>
        <v>#N/A</v>
      </c>
      <c r="F19" s="89" t="e">
        <f>INDEX('Прайс-лист'!$D$8:$D$222,MATCH(C19,'Прайс-лист'!$B$8:$B$222,0))</f>
        <v>#N/A</v>
      </c>
      <c r="G19" s="89" t="e">
        <f t="shared" si="0"/>
        <v>#N/A</v>
      </c>
      <c r="H19" s="90" t="e">
        <f t="shared" si="1"/>
        <v>#N/A</v>
      </c>
      <c r="I19" s="112" t="e">
        <f>INDEX('Прайс-лист'!$F$8:$F$222,MATCH(C19,'Прайс-лист'!$B$8:$B$222,0))</f>
        <v>#N/A</v>
      </c>
    </row>
    <row r="20" spans="1:9" x14ac:dyDescent="0.2">
      <c r="A20" s="84">
        <v>9</v>
      </c>
      <c r="B20" s="109">
        <f>Таблица1[[#This Row],[№ по прайсу]]</f>
        <v>0</v>
      </c>
      <c r="C20" s="79" t="e">
        <f>INDEX('Прайс-лист'!$B$8:$B$222,MATCH(B20,'Прайс-лист'!$A$8:$A$222,0))</f>
        <v>#N/A</v>
      </c>
      <c r="D20" s="109">
        <f>Таблица1[[#This Row],[Кол-во]]</f>
        <v>0</v>
      </c>
      <c r="E20" s="89" t="e">
        <f>INDEX('Прайс-лист'!$C$8:$C$222,MATCH(C20,'Прайс-лист'!$B$8:$B$222,0))</f>
        <v>#N/A</v>
      </c>
      <c r="F20" s="89" t="e">
        <f>INDEX('Прайс-лист'!$D$8:$D$222,MATCH(C20,'Прайс-лист'!$B$8:$B$222,0))</f>
        <v>#N/A</v>
      </c>
      <c r="G20" s="89" t="e">
        <f t="shared" si="0"/>
        <v>#N/A</v>
      </c>
      <c r="H20" s="90" t="e">
        <f t="shared" si="1"/>
        <v>#N/A</v>
      </c>
      <c r="I20" s="112" t="e">
        <f>INDEX('Прайс-лист'!$F$8:$F$222,MATCH(C20,'Прайс-лист'!$B$8:$B$222,0))</f>
        <v>#N/A</v>
      </c>
    </row>
    <row r="21" spans="1:9" x14ac:dyDescent="0.2">
      <c r="A21" s="83">
        <v>10</v>
      </c>
      <c r="B21" s="109">
        <f>Таблица1[[#This Row],[№ по прайсу]]</f>
        <v>0</v>
      </c>
      <c r="C21" s="79" t="e">
        <f>INDEX('Прайс-лист'!$B$8:$B$222,MATCH(B21,'Прайс-лист'!$A$8:$A$222,0))</f>
        <v>#N/A</v>
      </c>
      <c r="D21" s="109">
        <f>Таблица1[[#This Row],[Кол-во]]</f>
        <v>0</v>
      </c>
      <c r="E21" s="89" t="e">
        <f>INDEX('Прайс-лист'!$C$8:$C$222,MATCH(C21,'Прайс-лист'!$B$8:$B$222,0))</f>
        <v>#N/A</v>
      </c>
      <c r="F21" s="89" t="e">
        <f>INDEX('Прайс-лист'!$D$8:$D$222,MATCH(C21,'Прайс-лист'!$B$8:$B$222,0))</f>
        <v>#N/A</v>
      </c>
      <c r="G21" s="89" t="e">
        <f t="shared" si="0"/>
        <v>#N/A</v>
      </c>
      <c r="H21" s="90" t="e">
        <f t="shared" si="1"/>
        <v>#N/A</v>
      </c>
      <c r="I21" s="112" t="e">
        <f>INDEX('Прайс-лист'!$F$8:$F$222,MATCH(C21,'Прайс-лист'!$B$8:$B$222,0))</f>
        <v>#N/A</v>
      </c>
    </row>
    <row r="22" spans="1:9" x14ac:dyDescent="0.2">
      <c r="A22" s="84">
        <v>11</v>
      </c>
      <c r="B22" s="109">
        <f>Таблица1[[#This Row],[№ по прайсу]]</f>
        <v>0</v>
      </c>
      <c r="C22" s="79" t="e">
        <f>INDEX('Прайс-лист'!$B$8:$B$222,MATCH(B22,'Прайс-лист'!$A$8:$A$222,0))</f>
        <v>#N/A</v>
      </c>
      <c r="D22" s="109">
        <f>Таблица1[[#This Row],[Кол-во]]</f>
        <v>0</v>
      </c>
      <c r="E22" s="89" t="e">
        <f>INDEX('Прайс-лист'!$C$8:$C$222,MATCH(C22,'Прайс-лист'!$B$8:$B$222,0))</f>
        <v>#N/A</v>
      </c>
      <c r="F22" s="89" t="e">
        <f>INDEX('Прайс-лист'!$D$8:$D$222,MATCH(C22,'Прайс-лист'!$B$8:$B$222,0))</f>
        <v>#N/A</v>
      </c>
      <c r="G22" s="89" t="e">
        <f t="shared" si="0"/>
        <v>#N/A</v>
      </c>
      <c r="H22" s="90" t="e">
        <f t="shared" si="1"/>
        <v>#N/A</v>
      </c>
      <c r="I22" s="112" t="e">
        <f>INDEX('Прайс-лист'!$F$8:$F$222,MATCH(C22,'Прайс-лист'!$B$8:$B$222,0))</f>
        <v>#N/A</v>
      </c>
    </row>
    <row r="23" spans="1:9" x14ac:dyDescent="0.2">
      <c r="A23" s="84">
        <v>12</v>
      </c>
      <c r="B23" s="109">
        <f>Таблица1[[#This Row],[№ по прайсу]]</f>
        <v>0</v>
      </c>
      <c r="C23" s="79" t="e">
        <f>INDEX('Прайс-лист'!$B$8:$B$222,MATCH(B23,'Прайс-лист'!$A$8:$A$222,0))</f>
        <v>#N/A</v>
      </c>
      <c r="D23" s="109">
        <f>Таблица1[[#This Row],[Кол-во]]</f>
        <v>0</v>
      </c>
      <c r="E23" s="89" t="e">
        <f>INDEX('Прайс-лист'!$C$8:$C$222,MATCH(C23,'Прайс-лист'!$B$8:$B$222,0))</f>
        <v>#N/A</v>
      </c>
      <c r="F23" s="89" t="e">
        <f>INDEX('Прайс-лист'!$D$8:$D$222,MATCH(C23,'Прайс-лист'!$B$8:$B$222,0))</f>
        <v>#N/A</v>
      </c>
      <c r="G23" s="89" t="e">
        <f t="shared" si="0"/>
        <v>#N/A</v>
      </c>
      <c r="H23" s="90" t="e">
        <f t="shared" si="1"/>
        <v>#N/A</v>
      </c>
      <c r="I23" s="112" t="e">
        <f>INDEX('Прайс-лист'!$F$8:$F$222,MATCH(C23,'Прайс-лист'!$B$8:$B$222,0))</f>
        <v>#N/A</v>
      </c>
    </row>
    <row r="24" spans="1:9" x14ac:dyDescent="0.2">
      <c r="A24" s="83">
        <v>13</v>
      </c>
      <c r="B24" s="109">
        <f>Таблица1[[#This Row],[№ по прайсу]]</f>
        <v>0</v>
      </c>
      <c r="C24" s="79" t="e">
        <f>INDEX('Прайс-лист'!$B$8:$B$222,MATCH(B24,'Прайс-лист'!$A$8:$A$222,0))</f>
        <v>#N/A</v>
      </c>
      <c r="D24" s="109">
        <f>Таблица1[[#This Row],[Кол-во]]</f>
        <v>0</v>
      </c>
      <c r="E24" s="89" t="e">
        <f>INDEX('Прайс-лист'!$C$8:$C$222,MATCH(C24,'Прайс-лист'!$B$8:$B$222,0))</f>
        <v>#N/A</v>
      </c>
      <c r="F24" s="89" t="e">
        <f>INDEX('Прайс-лист'!$D$8:$D$222,MATCH(C24,'Прайс-лист'!$B$8:$B$222,0))</f>
        <v>#N/A</v>
      </c>
      <c r="G24" s="89" t="e">
        <f t="shared" si="0"/>
        <v>#N/A</v>
      </c>
      <c r="H24" s="90" t="e">
        <f t="shared" si="1"/>
        <v>#N/A</v>
      </c>
      <c r="I24" s="112" t="e">
        <f>INDEX('Прайс-лист'!$F$8:$F$222,MATCH(C24,'Прайс-лист'!$B$8:$B$222,0))</f>
        <v>#N/A</v>
      </c>
    </row>
    <row r="25" spans="1:9" x14ac:dyDescent="0.2">
      <c r="A25" s="84">
        <v>14</v>
      </c>
      <c r="B25" s="109">
        <f>Таблица1[[#This Row],[№ по прайсу]]</f>
        <v>0</v>
      </c>
      <c r="C25" s="79" t="e">
        <f>INDEX('Прайс-лист'!$B$8:$B$222,MATCH(B25,'Прайс-лист'!$A$8:$A$222,0))</f>
        <v>#N/A</v>
      </c>
      <c r="D25" s="109">
        <f>Таблица1[[#This Row],[Кол-во]]</f>
        <v>0</v>
      </c>
      <c r="E25" s="89" t="e">
        <f>INDEX('Прайс-лист'!$C$8:$C$222,MATCH(C25,'Прайс-лист'!$B$8:$B$222,0))</f>
        <v>#N/A</v>
      </c>
      <c r="F25" s="89" t="e">
        <f>INDEX('Прайс-лист'!$D$8:$D$222,MATCH(C25,'Прайс-лист'!$B$8:$B$222,0))</f>
        <v>#N/A</v>
      </c>
      <c r="G25" s="89" t="e">
        <f t="shared" si="0"/>
        <v>#N/A</v>
      </c>
      <c r="H25" s="90" t="e">
        <f t="shared" si="1"/>
        <v>#N/A</v>
      </c>
      <c r="I25" s="112" t="e">
        <f>INDEX('Прайс-лист'!$F$8:$F$222,MATCH(C25,'Прайс-лист'!$B$8:$B$222,0))</f>
        <v>#N/A</v>
      </c>
    </row>
    <row r="26" spans="1:9" x14ac:dyDescent="0.2">
      <c r="A26" s="84">
        <v>15</v>
      </c>
      <c r="B26" s="109">
        <f>Таблица1[[#This Row],[№ по прайсу]]</f>
        <v>0</v>
      </c>
      <c r="C26" s="79" t="e">
        <f>INDEX('Прайс-лист'!$B$8:$B$222,MATCH(B26,'Прайс-лист'!$A$8:$A$222,0))</f>
        <v>#N/A</v>
      </c>
      <c r="D26" s="109">
        <f>Таблица1[[#This Row],[Кол-во]]</f>
        <v>0</v>
      </c>
      <c r="E26" s="89" t="e">
        <f>INDEX('Прайс-лист'!$C$8:$C$222,MATCH(C26,'Прайс-лист'!$B$8:$B$222,0))</f>
        <v>#N/A</v>
      </c>
      <c r="F26" s="89" t="e">
        <f>INDEX('Прайс-лист'!$D$8:$D$222,MATCH(C26,'Прайс-лист'!$B$8:$B$222,0))</f>
        <v>#N/A</v>
      </c>
      <c r="G26" s="89" t="e">
        <f t="shared" si="0"/>
        <v>#N/A</v>
      </c>
      <c r="H26" s="90" t="e">
        <f t="shared" si="1"/>
        <v>#N/A</v>
      </c>
      <c r="I26" s="112" t="e">
        <f>INDEX('Прайс-лист'!$F$8:$F$222,MATCH(C26,'Прайс-лист'!$B$8:$B$222,0))</f>
        <v>#N/A</v>
      </c>
    </row>
    <row r="27" spans="1:9" x14ac:dyDescent="0.2">
      <c r="A27" s="84">
        <v>16</v>
      </c>
      <c r="B27" s="109">
        <f>Таблица1[[#This Row],[№ по прайсу]]</f>
        <v>0</v>
      </c>
      <c r="C27" s="79" t="e">
        <f>INDEX('Прайс-лист'!$B$8:$B$222,MATCH(B27,'Прайс-лист'!$A$8:$A$222,0))</f>
        <v>#N/A</v>
      </c>
      <c r="D27" s="109">
        <f>Таблица1[[#This Row],[Кол-во]]</f>
        <v>0</v>
      </c>
      <c r="E27" s="89" t="e">
        <f>INDEX('Прайс-лист'!$C$8:$C$222,MATCH(C27,'Прайс-лист'!$B$8:$B$222,0))</f>
        <v>#N/A</v>
      </c>
      <c r="F27" s="89" t="e">
        <f>INDEX('Прайс-лист'!$D$8:$D$222,MATCH(C27,'Прайс-лист'!$B$8:$B$222,0))</f>
        <v>#N/A</v>
      </c>
      <c r="G27" s="89" t="e">
        <f t="shared" si="0"/>
        <v>#N/A</v>
      </c>
      <c r="H27" s="90" t="e">
        <f t="shared" si="1"/>
        <v>#N/A</v>
      </c>
      <c r="I27" s="112" t="e">
        <f>INDEX('Прайс-лист'!$F$8:$F$222,MATCH(C27,'Прайс-лист'!$B$8:$B$222,0))</f>
        <v>#N/A</v>
      </c>
    </row>
    <row r="28" spans="1:9" x14ac:dyDescent="0.2">
      <c r="A28" s="83">
        <v>17</v>
      </c>
      <c r="B28" s="109">
        <f>Таблица1[[#This Row],[№ по прайсу]]</f>
        <v>0</v>
      </c>
      <c r="C28" s="79" t="e">
        <f>INDEX('Прайс-лист'!$B$8:$B$222,MATCH(B28,'Прайс-лист'!$A$8:$A$222,0))</f>
        <v>#N/A</v>
      </c>
      <c r="D28" s="109">
        <f>Таблица1[[#This Row],[Кол-во]]</f>
        <v>0</v>
      </c>
      <c r="E28" s="78" t="e">
        <f>INDEX('Прайс-лист'!$C$8:$C$222,MATCH(C28,'Прайс-лист'!$B$8:$B$222,0))</f>
        <v>#N/A</v>
      </c>
      <c r="F28" s="78" t="e">
        <f>INDEX('Прайс-лист'!$D$8:$D$222,MATCH(C28,'Прайс-лист'!$B$8:$B$222,0))</f>
        <v>#N/A</v>
      </c>
      <c r="G28" s="78" t="e">
        <f t="shared" si="0"/>
        <v>#N/A</v>
      </c>
      <c r="H28" s="85" t="e">
        <f t="shared" si="1"/>
        <v>#N/A</v>
      </c>
      <c r="I28" s="112" t="e">
        <f>INDEX('Прайс-лист'!$F$8:$F$222,MATCH(C28,'Прайс-лист'!$B$8:$B$222,0))</f>
        <v>#N/A</v>
      </c>
    </row>
    <row r="29" spans="1:9" x14ac:dyDescent="0.2">
      <c r="A29" s="84">
        <v>18</v>
      </c>
      <c r="B29" s="109">
        <f>Таблица1[[#This Row],[№ по прайсу]]</f>
        <v>0</v>
      </c>
      <c r="C29" s="79" t="e">
        <f>INDEX('Прайс-лист'!$B$8:$B$222,MATCH(B29,'Прайс-лист'!$A$8:$A$222,0))</f>
        <v>#N/A</v>
      </c>
      <c r="D29" s="109">
        <f>Таблица1[[#This Row],[Кол-во]]</f>
        <v>0</v>
      </c>
      <c r="E29" s="78" t="e">
        <f>INDEX('Прайс-лист'!$C$8:$C$222,MATCH(C29,'Прайс-лист'!$B$8:$B$222,0))</f>
        <v>#N/A</v>
      </c>
      <c r="F29" s="78" t="e">
        <f>INDEX('Прайс-лист'!$D$8:$D$222,MATCH(C29,'Прайс-лист'!$B$8:$B$222,0))</f>
        <v>#N/A</v>
      </c>
      <c r="G29" s="78" t="e">
        <f t="shared" si="0"/>
        <v>#N/A</v>
      </c>
      <c r="H29" s="85" t="e">
        <f t="shared" si="1"/>
        <v>#N/A</v>
      </c>
      <c r="I29" s="112" t="e">
        <f>INDEX('Прайс-лист'!$F$8:$F$222,MATCH(C29,'Прайс-лист'!$B$8:$B$222,0))</f>
        <v>#N/A</v>
      </c>
    </row>
    <row r="30" spans="1:9" x14ac:dyDescent="0.2">
      <c r="A30" s="84">
        <v>19</v>
      </c>
      <c r="B30" s="109">
        <f>Таблица1[[#This Row],[№ по прайсу]]</f>
        <v>0</v>
      </c>
      <c r="C30" s="79" t="e">
        <f>INDEX('Прайс-лист'!$B$8:$B$222,MATCH(B30,'Прайс-лист'!$A$8:$A$222,0))</f>
        <v>#N/A</v>
      </c>
      <c r="D30" s="109">
        <f>Таблица1[[#This Row],[Кол-во]]</f>
        <v>0</v>
      </c>
      <c r="E30" s="78" t="e">
        <f>INDEX('Прайс-лист'!$C$8:$C$222,MATCH(C30,'Прайс-лист'!$B$8:$B$222,0))</f>
        <v>#N/A</v>
      </c>
      <c r="F30" s="78" t="e">
        <f>INDEX('Прайс-лист'!$D$8:$D$222,MATCH(C30,'Прайс-лист'!$B$8:$B$222,0))</f>
        <v>#N/A</v>
      </c>
      <c r="G30" s="78" t="e">
        <f t="shared" si="0"/>
        <v>#N/A</v>
      </c>
      <c r="H30" s="85" t="e">
        <f t="shared" si="1"/>
        <v>#N/A</v>
      </c>
      <c r="I30" s="112" t="e">
        <f>INDEX('Прайс-лист'!$F$8:$F$222,MATCH(C30,'Прайс-лист'!$B$8:$B$222,0))</f>
        <v>#N/A</v>
      </c>
    </row>
    <row r="31" spans="1:9" x14ac:dyDescent="0.2">
      <c r="A31" s="84">
        <v>20</v>
      </c>
      <c r="B31" s="109">
        <f>Таблица1[[#This Row],[№ по прайсу]]</f>
        <v>0</v>
      </c>
      <c r="C31" s="79" t="e">
        <f>INDEX('Прайс-лист'!$B$8:$B$222,MATCH(B31,'Прайс-лист'!$A$8:$A$222,0))</f>
        <v>#N/A</v>
      </c>
      <c r="D31" s="109">
        <f>Таблица1[[#This Row],[Кол-во]]</f>
        <v>0</v>
      </c>
      <c r="E31" s="89" t="e">
        <f>INDEX('Прайс-лист'!$C$8:$C$222,MATCH(C31,'Прайс-лист'!$B$8:$B$222,0))</f>
        <v>#N/A</v>
      </c>
      <c r="F31" s="89" t="e">
        <f>INDEX('Прайс-лист'!$D$8:$D$222,MATCH(C31,'Прайс-лист'!$B$8:$B$222,0))</f>
        <v>#N/A</v>
      </c>
      <c r="G31" s="89" t="e">
        <f t="shared" si="0"/>
        <v>#N/A</v>
      </c>
      <c r="H31" s="90" t="e">
        <f t="shared" si="1"/>
        <v>#N/A</v>
      </c>
      <c r="I31" s="112" t="e">
        <f>INDEX('Прайс-лист'!$F$8:$F$222,MATCH(C31,'Прайс-лист'!$B$8:$B$222,0))</f>
        <v>#N/A</v>
      </c>
    </row>
    <row r="32" spans="1:9" x14ac:dyDescent="0.2">
      <c r="A32" s="83">
        <v>21</v>
      </c>
      <c r="B32" s="109">
        <f>Таблица1[[#This Row],[№ по прайсу]]</f>
        <v>0</v>
      </c>
      <c r="C32" s="79" t="e">
        <f>INDEX('Прайс-лист'!$B$8:$B$222,MATCH(B32,'Прайс-лист'!$A$8:$A$222,0))</f>
        <v>#N/A</v>
      </c>
      <c r="D32" s="109">
        <f>Таблица1[[#This Row],[Кол-во]]</f>
        <v>0</v>
      </c>
      <c r="E32" s="89" t="e">
        <f>INDEX('Прайс-лист'!$C$8:$C$222,MATCH(C32,'Прайс-лист'!$B$8:$B$222,0))</f>
        <v>#N/A</v>
      </c>
      <c r="F32" s="89" t="e">
        <f>INDEX('Прайс-лист'!$D$8:$D$222,MATCH(C32,'Прайс-лист'!$B$8:$B$222,0))</f>
        <v>#N/A</v>
      </c>
      <c r="G32" s="89" t="e">
        <f t="shared" si="0"/>
        <v>#N/A</v>
      </c>
      <c r="H32" s="90" t="e">
        <f t="shared" si="1"/>
        <v>#N/A</v>
      </c>
      <c r="I32" s="112" t="e">
        <f>INDEX('Прайс-лист'!$F$8:$F$222,MATCH(C32,'Прайс-лист'!$B$8:$B$222,0))</f>
        <v>#N/A</v>
      </c>
    </row>
    <row r="33" spans="1:9" x14ac:dyDescent="0.2">
      <c r="A33" s="84">
        <v>22</v>
      </c>
      <c r="B33" s="109">
        <f>Таблица1[[#This Row],[№ по прайсу]]</f>
        <v>0</v>
      </c>
      <c r="C33" s="79" t="e">
        <f>INDEX('Прайс-лист'!$B$8:$B$222,MATCH(B33,'Прайс-лист'!$A$8:$A$222,0))</f>
        <v>#N/A</v>
      </c>
      <c r="D33" s="109">
        <f>Таблица1[[#This Row],[Кол-во]]</f>
        <v>0</v>
      </c>
      <c r="E33" s="89" t="e">
        <f>INDEX('Прайс-лист'!$C$8:$C$222,MATCH(C33,'Прайс-лист'!$B$8:$B$222,0))</f>
        <v>#N/A</v>
      </c>
      <c r="F33" s="89" t="e">
        <f>INDEX('Прайс-лист'!$D$8:$D$222,MATCH(C33,'Прайс-лист'!$B$8:$B$222,0))</f>
        <v>#N/A</v>
      </c>
      <c r="G33" s="89" t="e">
        <f t="shared" si="0"/>
        <v>#N/A</v>
      </c>
      <c r="H33" s="90" t="e">
        <f t="shared" si="1"/>
        <v>#N/A</v>
      </c>
      <c r="I33" s="112" t="e">
        <f>INDEX('Прайс-лист'!$F$8:$F$222,MATCH(C33,'Прайс-лист'!$B$8:$B$222,0))</f>
        <v>#N/A</v>
      </c>
    </row>
    <row r="34" spans="1:9" x14ac:dyDescent="0.2">
      <c r="A34" s="84">
        <v>23</v>
      </c>
      <c r="B34" s="109">
        <f>Таблица1[[#This Row],[№ по прайсу]]</f>
        <v>0</v>
      </c>
      <c r="C34" s="79" t="e">
        <f>INDEX('Прайс-лист'!$B$8:$B$222,MATCH(B34,'Прайс-лист'!$A$8:$A$222,0))</f>
        <v>#N/A</v>
      </c>
      <c r="D34" s="109">
        <f>Таблица1[[#This Row],[Кол-во]]</f>
        <v>0</v>
      </c>
      <c r="E34" s="89" t="e">
        <f>INDEX('Прайс-лист'!$C$8:$C$222,MATCH(C34,'Прайс-лист'!$B$8:$B$222,0))</f>
        <v>#N/A</v>
      </c>
      <c r="F34" s="89" t="e">
        <f>INDEX('Прайс-лист'!$D$8:$D$222,MATCH(C34,'Прайс-лист'!$B$8:$B$222,0))</f>
        <v>#N/A</v>
      </c>
      <c r="G34" s="89" t="e">
        <f t="shared" si="0"/>
        <v>#N/A</v>
      </c>
      <c r="H34" s="90" t="e">
        <f t="shared" si="1"/>
        <v>#N/A</v>
      </c>
      <c r="I34" s="112" t="e">
        <f>INDEX('Прайс-лист'!$F$8:$F$222,MATCH(C34,'Прайс-лист'!$B$8:$B$222,0))</f>
        <v>#N/A</v>
      </c>
    </row>
    <row r="35" spans="1:9" x14ac:dyDescent="0.2">
      <c r="A35" s="84">
        <v>24</v>
      </c>
      <c r="B35" s="109">
        <f>Таблица1[[#This Row],[№ по прайсу]]</f>
        <v>0</v>
      </c>
      <c r="C35" s="79" t="e">
        <f>INDEX('Прайс-лист'!$B$8:$B$222,MATCH(B35,'Прайс-лист'!$A$8:$A$222,0))</f>
        <v>#N/A</v>
      </c>
      <c r="D35" s="109">
        <f>Таблица1[[#This Row],[Кол-во]]</f>
        <v>0</v>
      </c>
      <c r="E35" s="89" t="e">
        <f>INDEX('Прайс-лист'!$C$8:$C$222,MATCH(C35,'Прайс-лист'!$B$8:$B$222,0))</f>
        <v>#N/A</v>
      </c>
      <c r="F35" s="89" t="e">
        <f>INDEX('Прайс-лист'!$D$8:$D$222,MATCH(C35,'Прайс-лист'!$B$8:$B$222,0))</f>
        <v>#N/A</v>
      </c>
      <c r="G35" s="89" t="e">
        <f t="shared" si="0"/>
        <v>#N/A</v>
      </c>
      <c r="H35" s="90" t="e">
        <f t="shared" si="1"/>
        <v>#N/A</v>
      </c>
      <c r="I35" s="112" t="e">
        <f>INDEX('Прайс-лист'!$F$8:$F$222,MATCH(C35,'Прайс-лист'!$B$8:$B$222,0))</f>
        <v>#N/A</v>
      </c>
    </row>
    <row r="36" spans="1:9" x14ac:dyDescent="0.2">
      <c r="A36" s="83">
        <v>25</v>
      </c>
      <c r="B36" s="109">
        <f>Таблица1[[#This Row],[№ по прайсу]]</f>
        <v>0</v>
      </c>
      <c r="C36" s="79" t="e">
        <f>INDEX('Прайс-лист'!$B$8:$B$222,MATCH(B36,'Прайс-лист'!$A$8:$A$222,0))</f>
        <v>#N/A</v>
      </c>
      <c r="D36" s="109">
        <f>Таблица1[[#This Row],[Кол-во]]</f>
        <v>0</v>
      </c>
      <c r="E36" s="89" t="e">
        <f>INDEX('Прайс-лист'!$C$8:$C$222,MATCH(C36,'Прайс-лист'!$B$8:$B$222,0))</f>
        <v>#N/A</v>
      </c>
      <c r="F36" s="89" t="e">
        <f>INDEX('Прайс-лист'!$D$8:$D$222,MATCH(C36,'Прайс-лист'!$B$8:$B$222,0))</f>
        <v>#N/A</v>
      </c>
      <c r="G36" s="89" t="e">
        <f t="shared" si="0"/>
        <v>#N/A</v>
      </c>
      <c r="H36" s="90" t="e">
        <f t="shared" si="1"/>
        <v>#N/A</v>
      </c>
      <c r="I36" s="112" t="e">
        <f>INDEX('Прайс-лист'!$F$8:$F$222,MATCH(C36,'Прайс-лист'!$B$8:$B$222,0))</f>
        <v>#N/A</v>
      </c>
    </row>
    <row r="37" spans="1:9" x14ac:dyDescent="0.2">
      <c r="A37" s="84">
        <v>26</v>
      </c>
      <c r="B37" s="109">
        <f>Таблица1[[#This Row],[№ по прайсу]]</f>
        <v>0</v>
      </c>
      <c r="C37" s="79" t="e">
        <f>INDEX('Прайс-лист'!$B$8:$B$222,MATCH(B37,'Прайс-лист'!$A$8:$A$222,0))</f>
        <v>#N/A</v>
      </c>
      <c r="D37" s="109">
        <f>Таблица1[[#This Row],[Кол-во]]</f>
        <v>0</v>
      </c>
      <c r="E37" s="89" t="e">
        <f>INDEX('Прайс-лист'!$C$8:$C$222,MATCH(C37,'Прайс-лист'!$B$8:$B$222,0))</f>
        <v>#N/A</v>
      </c>
      <c r="F37" s="89" t="e">
        <f>INDEX('Прайс-лист'!$D$8:$D$222,MATCH(C37,'Прайс-лист'!$B$8:$B$222,0))</f>
        <v>#N/A</v>
      </c>
      <c r="G37" s="89" t="e">
        <f t="shared" si="0"/>
        <v>#N/A</v>
      </c>
      <c r="H37" s="90" t="e">
        <f t="shared" si="1"/>
        <v>#N/A</v>
      </c>
      <c r="I37" s="112" t="e">
        <f>INDEX('Прайс-лист'!$F$8:$F$222,MATCH(C37,'Прайс-лист'!$B$8:$B$222,0))</f>
        <v>#N/A</v>
      </c>
    </row>
    <row r="38" spans="1:9" x14ac:dyDescent="0.2">
      <c r="A38" s="84">
        <v>27</v>
      </c>
      <c r="B38" s="109">
        <f>Таблица1[[#This Row],[№ по прайсу]]</f>
        <v>0</v>
      </c>
      <c r="C38" s="79" t="e">
        <f>INDEX('Прайс-лист'!$B$8:$B$222,MATCH(B38,'Прайс-лист'!$A$8:$A$222,0))</f>
        <v>#N/A</v>
      </c>
      <c r="D38" s="109">
        <f>Таблица1[[#This Row],[Кол-во]]</f>
        <v>0</v>
      </c>
      <c r="E38" s="78" t="e">
        <f>INDEX('Прайс-лист'!$C$8:$C$222,MATCH(C38,'Прайс-лист'!$B$8:$B$222,0))</f>
        <v>#N/A</v>
      </c>
      <c r="F38" s="78" t="e">
        <f>INDEX('Прайс-лист'!$D$8:$D$222,MATCH(C38,'Прайс-лист'!$B$8:$B$222,0))</f>
        <v>#N/A</v>
      </c>
      <c r="G38" s="78" t="e">
        <f t="shared" si="0"/>
        <v>#N/A</v>
      </c>
      <c r="H38" s="85" t="e">
        <f t="shared" si="1"/>
        <v>#N/A</v>
      </c>
      <c r="I38" s="112" t="e">
        <f>INDEX('Прайс-лист'!$F$8:$F$222,MATCH(C38,'Прайс-лист'!$B$8:$B$222,0))</f>
        <v>#N/A</v>
      </c>
    </row>
    <row r="39" spans="1:9" x14ac:dyDescent="0.2">
      <c r="A39" s="84">
        <v>28</v>
      </c>
      <c r="B39" s="109">
        <f>Таблица1[[#This Row],[№ по прайсу]]</f>
        <v>0</v>
      </c>
      <c r="C39" s="79" t="e">
        <f>INDEX('Прайс-лист'!$B$8:$B$222,MATCH(B39,'Прайс-лист'!$A$8:$A$222,0))</f>
        <v>#N/A</v>
      </c>
      <c r="D39" s="109">
        <f>Таблица1[[#This Row],[Кол-во]]</f>
        <v>0</v>
      </c>
      <c r="E39" s="78" t="e">
        <f>INDEX('Прайс-лист'!$C$8:$C$222,MATCH(C39,'Прайс-лист'!$B$8:$B$222,0))</f>
        <v>#N/A</v>
      </c>
      <c r="F39" s="78" t="e">
        <f>INDEX('Прайс-лист'!$D$8:$D$222,MATCH(C39,'Прайс-лист'!$B$8:$B$222,0))</f>
        <v>#N/A</v>
      </c>
      <c r="G39" s="78" t="e">
        <f t="shared" si="0"/>
        <v>#N/A</v>
      </c>
      <c r="H39" s="85" t="e">
        <f t="shared" si="1"/>
        <v>#N/A</v>
      </c>
      <c r="I39" s="112" t="e">
        <f>INDEX('Прайс-лист'!$F$8:$F$222,MATCH(C39,'Прайс-лист'!$B$8:$B$222,0))</f>
        <v>#N/A</v>
      </c>
    </row>
    <row r="40" spans="1:9" x14ac:dyDescent="0.2">
      <c r="A40" s="84">
        <v>29</v>
      </c>
      <c r="B40" s="109">
        <f>Таблица1[[#This Row],[№ по прайсу]]</f>
        <v>0</v>
      </c>
      <c r="C40" s="79" t="e">
        <f>INDEX('Прайс-лист'!$B$8:$B$222,MATCH(B40,'Прайс-лист'!$A$8:$A$222,0))</f>
        <v>#N/A</v>
      </c>
      <c r="D40" s="109">
        <f>Таблица1[[#This Row],[Кол-во]]</f>
        <v>0</v>
      </c>
      <c r="E40" s="78" t="e">
        <f>INDEX('Прайс-лист'!$C$8:$C$222,MATCH(C40,'Прайс-лист'!$B$8:$B$222,0))</f>
        <v>#N/A</v>
      </c>
      <c r="F40" s="78" t="e">
        <f>INDEX('Прайс-лист'!$D$8:$D$222,MATCH(C40,'Прайс-лист'!$B$8:$B$222,0))</f>
        <v>#N/A</v>
      </c>
      <c r="G40" s="78" t="e">
        <f t="shared" si="0"/>
        <v>#N/A</v>
      </c>
      <c r="H40" s="85" t="e">
        <f t="shared" si="1"/>
        <v>#N/A</v>
      </c>
      <c r="I40" s="112" t="e">
        <f>INDEX('Прайс-лист'!$F$8:$F$222,MATCH(C40,'Прайс-лист'!$B$8:$B$222,0))</f>
        <v>#N/A</v>
      </c>
    </row>
    <row r="41" spans="1:9" x14ac:dyDescent="0.2">
      <c r="A41" s="84">
        <v>30</v>
      </c>
      <c r="B41" s="109">
        <f>Таблица1[[#This Row],[№ по прайсу]]</f>
        <v>0</v>
      </c>
      <c r="C41" s="79" t="e">
        <f>INDEX('Прайс-лист'!$B$8:$B$222,MATCH(B41,'Прайс-лист'!$A$8:$A$222,0))</f>
        <v>#N/A</v>
      </c>
      <c r="D41" s="109">
        <f>Таблица1[[#This Row],[Кол-во]]</f>
        <v>0</v>
      </c>
      <c r="E41" s="78" t="e">
        <f>INDEX('Прайс-лист'!$C$8:$C$222,MATCH(C41,'Прайс-лист'!$B$8:$B$222,0))</f>
        <v>#N/A</v>
      </c>
      <c r="F41" s="78" t="e">
        <f>INDEX('Прайс-лист'!$D$8:$D$222,MATCH(C41,'Прайс-лист'!$B$8:$B$222,0))</f>
        <v>#N/A</v>
      </c>
      <c r="G41" s="78" t="e">
        <f t="shared" si="0"/>
        <v>#N/A</v>
      </c>
      <c r="H41" s="85" t="e">
        <f t="shared" si="1"/>
        <v>#N/A</v>
      </c>
      <c r="I41" s="112" t="e">
        <f>INDEX('Прайс-лист'!$F$8:$F$222,MATCH(C41,'Прайс-лист'!$B$8:$B$222,0))</f>
        <v>#N/A</v>
      </c>
    </row>
    <row r="42" spans="1:9" x14ac:dyDescent="0.2">
      <c r="A42" s="84">
        <v>31</v>
      </c>
      <c r="B42" s="109">
        <f>Таблица1[[#This Row],[№ по прайсу]]</f>
        <v>0</v>
      </c>
      <c r="C42" s="79" t="e">
        <f>INDEX('Прайс-лист'!$B$8:$B$222,MATCH(B42,'Прайс-лист'!$A$8:$A$222,0))</f>
        <v>#N/A</v>
      </c>
      <c r="D42" s="109">
        <f>Таблица1[[#This Row],[Кол-во]]</f>
        <v>0</v>
      </c>
      <c r="E42" s="78" t="e">
        <f>INDEX('Прайс-лист'!$C$8:$C$222,MATCH(C42,'Прайс-лист'!$B$8:$B$222,0))</f>
        <v>#N/A</v>
      </c>
      <c r="F42" s="78" t="e">
        <f>INDEX('Прайс-лист'!$D$8:$D$222,MATCH(C42,'Прайс-лист'!$B$8:$B$222,0))</f>
        <v>#N/A</v>
      </c>
      <c r="G42" s="78" t="e">
        <f t="shared" si="0"/>
        <v>#N/A</v>
      </c>
      <c r="H42" s="85" t="e">
        <f t="shared" si="1"/>
        <v>#N/A</v>
      </c>
      <c r="I42" s="112" t="e">
        <f>INDEX('Прайс-лист'!$F$8:$F$222,MATCH(C42,'Прайс-лист'!$B$8:$B$222,0))</f>
        <v>#N/A</v>
      </c>
    </row>
    <row r="43" spans="1:9" x14ac:dyDescent="0.2">
      <c r="A43" s="84">
        <v>32</v>
      </c>
      <c r="B43" s="109">
        <f>Таблица1[[#This Row],[№ по прайсу]]</f>
        <v>0</v>
      </c>
      <c r="C43" s="79" t="e">
        <f>INDEX('Прайс-лист'!$B$8:$B$222,MATCH(B43,'Прайс-лист'!$A$8:$A$222,0))</f>
        <v>#N/A</v>
      </c>
      <c r="D43" s="109">
        <f>Таблица1[[#This Row],[Кол-во]]</f>
        <v>0</v>
      </c>
      <c r="E43" s="89" t="e">
        <f>INDEX('Прайс-лист'!$C$8:$C$222,MATCH(C43,'Прайс-лист'!$B$8:$B$222,0))</f>
        <v>#N/A</v>
      </c>
      <c r="F43" s="89" t="e">
        <f>INDEX('Прайс-лист'!$D$8:$D$222,MATCH(C43,'Прайс-лист'!$B$8:$B$222,0))</f>
        <v>#N/A</v>
      </c>
      <c r="G43" s="89" t="e">
        <f>D43*E43</f>
        <v>#N/A</v>
      </c>
      <c r="H43" s="90" t="e">
        <f>D43*F43</f>
        <v>#N/A</v>
      </c>
      <c r="I43" s="112" t="e">
        <f>INDEX('Прайс-лист'!$F$8:$F$222,MATCH(C43,'Прайс-лист'!$B$8:$B$222,0))</f>
        <v>#N/A</v>
      </c>
    </row>
    <row r="44" spans="1:9" x14ac:dyDescent="0.2">
      <c r="A44" s="84">
        <v>33</v>
      </c>
      <c r="B44" s="109">
        <f>Таблица1[[#This Row],[№ по прайсу]]</f>
        <v>0</v>
      </c>
      <c r="C44" s="79" t="e">
        <f>INDEX('Прайс-лист'!$B$8:$B$222,MATCH(B44,'Прайс-лист'!$A$8:$A$222,0))</f>
        <v>#N/A</v>
      </c>
      <c r="D44" s="109">
        <f>Таблица1[[#This Row],[Кол-во]]</f>
        <v>0</v>
      </c>
      <c r="E44" s="78" t="e">
        <f>INDEX('Прайс-лист'!$C$8:$C$222,MATCH(C44,'Прайс-лист'!$B$8:$B$222,0))</f>
        <v>#N/A</v>
      </c>
      <c r="F44" s="78" t="e">
        <f>INDEX('Прайс-лист'!$D$8:$D$222,MATCH(C44,'Прайс-лист'!$B$8:$B$222,0))</f>
        <v>#N/A</v>
      </c>
      <c r="G44" s="78" t="e">
        <f t="shared" si="0"/>
        <v>#N/A</v>
      </c>
      <c r="H44" s="85" t="e">
        <f t="shared" si="1"/>
        <v>#N/A</v>
      </c>
      <c r="I44" s="112" t="e">
        <f>INDEX('Прайс-лист'!$F$8:$F$222,MATCH(C44,'Прайс-лист'!$B$8:$B$222,0))</f>
        <v>#N/A</v>
      </c>
    </row>
    <row r="45" spans="1:9" x14ac:dyDescent="0.2">
      <c r="A45" s="84">
        <v>34</v>
      </c>
      <c r="B45" s="109">
        <f>Таблица1[[#This Row],[№ по прайсу]]</f>
        <v>0</v>
      </c>
      <c r="C45" s="79" t="e">
        <f>INDEX('Прайс-лист'!$B$8:$B$222,MATCH(B45,'Прайс-лист'!$A$8:$A$222,0))</f>
        <v>#N/A</v>
      </c>
      <c r="D45" s="109">
        <f>Таблица1[[#This Row],[Кол-во]]</f>
        <v>0</v>
      </c>
      <c r="E45" s="78" t="e">
        <f>INDEX('Прайс-лист'!$C$8:$C$222,MATCH(C45,'Прайс-лист'!$B$8:$B$222,0))</f>
        <v>#N/A</v>
      </c>
      <c r="F45" s="78" t="e">
        <f>INDEX('Прайс-лист'!$D$8:$D$222,MATCH(C45,'Прайс-лист'!$B$8:$B$222,0))</f>
        <v>#N/A</v>
      </c>
      <c r="G45" s="78" t="e">
        <f t="shared" si="0"/>
        <v>#N/A</v>
      </c>
      <c r="H45" s="85" t="e">
        <f t="shared" si="1"/>
        <v>#N/A</v>
      </c>
      <c r="I45" s="112" t="e">
        <f>INDEX('Прайс-лист'!$F$8:$F$222,MATCH(C45,'Прайс-лист'!$B$8:$B$222,0))</f>
        <v>#N/A</v>
      </c>
    </row>
    <row r="46" spans="1:9" x14ac:dyDescent="0.2">
      <c r="A46" s="84">
        <v>35</v>
      </c>
      <c r="B46" s="109">
        <f>Таблица1[[#This Row],[№ по прайсу]]</f>
        <v>0</v>
      </c>
      <c r="C46" s="86" t="e">
        <f>INDEX('Прайс-лист'!$B$8:$B$222,MATCH(B46,'Прайс-лист'!$A$8:$A$222,0))</f>
        <v>#N/A</v>
      </c>
      <c r="D46" s="109">
        <f>Таблица1[[#This Row],[Кол-во]]</f>
        <v>0</v>
      </c>
      <c r="E46" s="87" t="e">
        <f>INDEX('Прайс-лист'!$C$8:$C$222,MATCH(C46,'Прайс-лист'!$B$8:$B$222,0))</f>
        <v>#N/A</v>
      </c>
      <c r="F46" s="87" t="e">
        <f>INDEX('Прайс-лист'!$D$8:$D$222,MATCH(C46,'Прайс-лист'!$B$8:$B$222,0))</f>
        <v>#N/A</v>
      </c>
      <c r="G46" s="87" t="e">
        <f t="shared" si="0"/>
        <v>#N/A</v>
      </c>
      <c r="H46" s="88" t="e">
        <f t="shared" si="1"/>
        <v>#N/A</v>
      </c>
      <c r="I46" s="112" t="e">
        <f>INDEX('Прайс-лист'!$F$8:$F$222,MATCH(C46,'Прайс-лист'!$B$8:$B$222,0))</f>
        <v>#N/A</v>
      </c>
    </row>
    <row r="47" spans="1:9" ht="26.25" customHeight="1" x14ac:dyDescent="0.2">
      <c r="F47" s="95" t="s">
        <v>232</v>
      </c>
      <c r="G47" s="96" t="e">
        <f>SUM(G12:G46)</f>
        <v>#N/A</v>
      </c>
      <c r="H47" s="96" t="e">
        <f>SUM(H12:H46)</f>
        <v>#N/A</v>
      </c>
    </row>
    <row r="58" spans="3:3" x14ac:dyDescent="0.2">
      <c r="C58" s="69"/>
    </row>
    <row r="116" spans="7:7" x14ac:dyDescent="0.2">
      <c r="G116" s="66"/>
    </row>
  </sheetData>
  <sheetProtection formatCells="0" formatColumns="0" formatRows="0" insertColumns="0" insertRows="0" insertHyperlinks="0" deleteColumns="0" deleteRows="0" sort="0" autoFilter="0" pivotTables="0"/>
  <mergeCells count="5">
    <mergeCell ref="B1:H1"/>
    <mergeCell ref="A6:B6"/>
    <mergeCell ref="C6:H6"/>
    <mergeCell ref="A8:B8"/>
    <mergeCell ref="F8:H8"/>
  </mergeCells>
  <pageMargins left="0.38677083333333334" right="0.36312499999999998" top="0.45270833333333332" bottom="0.57229166666666664" header="0.3" footer="0.3"/>
  <pageSetup paperSize="9" scale="82" fitToHeight="0" orientation="portrait" r:id="rId1"/>
  <headerFooter>
    <oddHeader>&amp;C&amp;D ; &amp;T</oddHeader>
    <oddFooter>&amp;R&amp;P /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Прайс-лист</vt:lpstr>
      <vt:lpstr>Заявка</vt:lpstr>
      <vt:lpstr>Заявка (2)</vt:lpstr>
      <vt:lpstr>Заявка!Критерии</vt:lpstr>
      <vt:lpstr>'Заявка (2)'!Критерии</vt:lpstr>
      <vt:lpstr>Заявка!Область_печати</vt:lpstr>
      <vt:lpstr>'Заявка (2)'!Область_печати</vt:lpstr>
      <vt:lpstr>'Прайс-лист'!Область_печати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GG</cp:lastModifiedBy>
  <cp:lastPrinted>2016-11-08T11:15:57Z</cp:lastPrinted>
  <dcterms:created xsi:type="dcterms:W3CDTF">1996-10-08T23:32:33Z</dcterms:created>
  <dcterms:modified xsi:type="dcterms:W3CDTF">2017-03-22T08:28:41Z</dcterms:modified>
</cp:coreProperties>
</file>